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bjolly\Desktop\Northside\"/>
    </mc:Choice>
  </mc:AlternateContent>
  <xr:revisionPtr revIDLastSave="0" documentId="13_ncr:1_{F1E4D4F2-0DB3-4DAE-A27E-C724CCEA687C}" xr6:coauthVersionLast="33" xr6:coauthVersionMax="33" xr10:uidLastSave="{00000000-0000-0000-0000-000000000000}"/>
  <bookViews>
    <workbookView xWindow="0" yWindow="0" windowWidth="20490" windowHeight="6645" xr2:uid="{A07722F4-A012-452D-9E60-3CDC5F37AE1A}"/>
  </bookViews>
  <sheets>
    <sheet name="Sheet1" sheetId="1" r:id="rId1"/>
  </sheets>
  <definedNames>
    <definedName name="_xlnm.Print_Area" localSheetId="0">Sheet1!$A$1:$N$97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14" i="1" l="1"/>
  <c r="H114" i="1"/>
  <c r="U71" i="1"/>
  <c r="Q71" i="1"/>
  <c r="G114" i="1"/>
  <c r="S79" i="1" l="1"/>
  <c r="S77" i="1"/>
  <c r="S75" i="1"/>
  <c r="S73" i="1"/>
  <c r="S71" i="1"/>
  <c r="R79" i="1"/>
  <c r="R77" i="1"/>
  <c r="R75" i="1"/>
  <c r="R73" i="1"/>
  <c r="R71" i="1"/>
  <c r="Q79" i="1"/>
  <c r="Q77" i="1"/>
  <c r="Q75" i="1"/>
  <c r="Q73" i="1"/>
  <c r="T69" i="1"/>
  <c r="X69" i="1" s="1"/>
  <c r="C125" i="1" l="1"/>
  <c r="M69" i="1"/>
  <c r="S69" i="1" s="1"/>
  <c r="W69" i="1" s="1"/>
  <c r="L69" i="1"/>
  <c r="R69" i="1" s="1"/>
  <c r="V69" i="1" s="1"/>
  <c r="K69" i="1"/>
  <c r="Q69" i="1" s="1"/>
  <c r="U69" i="1" s="1"/>
  <c r="N108" i="1" l="1"/>
  <c r="C123" i="1" s="1"/>
  <c r="F75" i="1"/>
  <c r="B104" i="1"/>
  <c r="B117" i="1" s="1"/>
  <c r="B106" i="1"/>
  <c r="B120" i="1" s="1"/>
  <c r="B108" i="1"/>
  <c r="B123" i="1" s="1"/>
  <c r="B34" i="1"/>
  <c r="F34" i="1" s="1"/>
  <c r="B33" i="1"/>
  <c r="F33" i="1" s="1"/>
  <c r="B35" i="1"/>
  <c r="F35" i="1" s="1"/>
  <c r="N79" i="1"/>
  <c r="N77" i="1"/>
  <c r="N75" i="1"/>
  <c r="N73" i="1"/>
  <c r="T73" i="1" s="1"/>
  <c r="N71" i="1"/>
  <c r="O107" i="1"/>
  <c r="N106" i="1"/>
  <c r="N104" i="1"/>
  <c r="O79" i="1"/>
  <c r="O77" i="1"/>
  <c r="O75" i="1"/>
  <c r="O73" i="1"/>
  <c r="O71" i="1"/>
  <c r="H82" i="1"/>
  <c r="D82" i="1"/>
  <c r="J35" i="1" l="1"/>
  <c r="P75" i="1"/>
  <c r="W75" i="1"/>
  <c r="V75" i="1"/>
  <c r="U75" i="1"/>
  <c r="T75" i="1"/>
  <c r="X75" i="1" s="1"/>
  <c r="P77" i="1"/>
  <c r="W77" i="1"/>
  <c r="V77" i="1"/>
  <c r="U77" i="1"/>
  <c r="T77" i="1"/>
  <c r="X77" i="1" s="1"/>
  <c r="E110" i="1"/>
  <c r="P71" i="1"/>
  <c r="W71" i="1"/>
  <c r="V71" i="1"/>
  <c r="P79" i="1"/>
  <c r="W79" i="1"/>
  <c r="V79" i="1"/>
  <c r="U79" i="1"/>
  <c r="T71" i="1"/>
  <c r="X71" i="1" s="1"/>
  <c r="T79" i="1"/>
  <c r="X79" i="1" s="1"/>
  <c r="E108" i="1"/>
  <c r="V73" i="1"/>
  <c r="E106" i="1"/>
  <c r="P73" i="1"/>
  <c r="P82" i="1" s="1"/>
  <c r="U73" i="1"/>
  <c r="E104" i="1"/>
  <c r="X73" i="1"/>
  <c r="W73" i="1"/>
  <c r="J33" i="1"/>
  <c r="C117" i="1"/>
  <c r="J34" i="1"/>
  <c r="C120" i="1"/>
  <c r="C122" i="1"/>
  <c r="C124" i="1"/>
  <c r="N112" i="1"/>
  <c r="J36" i="1" s="1"/>
  <c r="J79" i="1"/>
  <c r="J77" i="1"/>
  <c r="J75" i="1"/>
  <c r="F73" i="1"/>
  <c r="J73" i="1" s="1"/>
  <c r="J71" i="1"/>
  <c r="U81" i="1" l="1"/>
  <c r="H104" i="1" s="1"/>
  <c r="Q104" i="1"/>
  <c r="W81" i="1"/>
  <c r="H108" i="1" s="1"/>
  <c r="X81" i="1"/>
  <c r="V81" i="1"/>
  <c r="H106" i="1" s="1"/>
  <c r="Q106" i="1"/>
  <c r="C121" i="1"/>
  <c r="C119" i="1"/>
  <c r="C116" i="1"/>
  <c r="C118" i="1"/>
  <c r="M82" i="1"/>
  <c r="C108" i="1" s="1"/>
  <c r="L82" i="1"/>
  <c r="C106" i="1" s="1"/>
  <c r="D34" i="1" s="1"/>
  <c r="K82" i="1"/>
  <c r="C104" i="1" s="1"/>
  <c r="F82" i="1"/>
  <c r="J82" i="1"/>
  <c r="D96" i="1"/>
  <c r="O109" i="1"/>
  <c r="O105" i="1"/>
  <c r="H112" i="1" l="1"/>
  <c r="Q108" i="1"/>
  <c r="N82" i="1"/>
  <c r="C110" i="1" s="1"/>
  <c r="K104" i="1"/>
  <c r="D33" i="1"/>
  <c r="D35" i="1"/>
  <c r="K108" i="1"/>
  <c r="D40" i="1"/>
  <c r="H115" i="1" l="1"/>
  <c r="E112" i="1"/>
  <c r="K106" i="1"/>
  <c r="F108" i="1" l="1"/>
  <c r="D39" i="1"/>
  <c r="D41" i="1" s="1"/>
  <c r="F106" i="1"/>
  <c r="F104" i="1"/>
  <c r="F110" i="1"/>
  <c r="C112" i="1"/>
  <c r="D106" i="1" l="1"/>
  <c r="D108" i="1"/>
  <c r="D104" i="1"/>
  <c r="D110" i="1"/>
  <c r="I104" i="1" s="1"/>
  <c r="G104" i="1" l="1"/>
  <c r="G106" i="1"/>
  <c r="I106" i="1"/>
  <c r="I105" i="1"/>
  <c r="I108" i="1"/>
  <c r="G108" i="1"/>
  <c r="J108" i="1" l="1"/>
  <c r="M108" i="1" s="1"/>
  <c r="I35" i="1" s="1"/>
  <c r="J104" i="1"/>
  <c r="M104" i="1" s="1"/>
  <c r="O104" i="1" s="1"/>
  <c r="I112" i="1"/>
  <c r="J106" i="1"/>
  <c r="M106" i="1" s="1"/>
  <c r="D120" i="1" s="1"/>
  <c r="G112" i="1"/>
  <c r="G115" i="1" s="1"/>
  <c r="D36" i="1"/>
  <c r="D43" i="1" s="1"/>
  <c r="I33" i="1" l="1"/>
  <c r="L33" i="1" s="1"/>
  <c r="D117" i="1"/>
  <c r="O106" i="1"/>
  <c r="K34" i="1" s="1"/>
  <c r="I34" i="1"/>
  <c r="L34" i="1" s="1"/>
  <c r="J112" i="1"/>
  <c r="J115" i="1" s="1"/>
  <c r="M112" i="1"/>
  <c r="I36" i="1" s="1"/>
  <c r="D123" i="1"/>
  <c r="O108" i="1"/>
  <c r="K35" i="1" s="1"/>
  <c r="L35" i="1" s="1"/>
  <c r="K33" i="1"/>
  <c r="O112" i="1" l="1"/>
  <c r="K36" i="1" s="1"/>
</calcChain>
</file>

<file path=xl/sharedStrings.xml><?xml version="1.0" encoding="utf-8"?>
<sst xmlns="http://schemas.openxmlformats.org/spreadsheetml/2006/main" count="102" uniqueCount="80">
  <si>
    <t>Expenses</t>
  </si>
  <si>
    <t>×</t>
  </si>
  <si>
    <t>Employee Expenses</t>
  </si>
  <si>
    <t>Total</t>
  </si>
  <si>
    <t>UNIT COSTS</t>
  </si>
  <si>
    <t>Activity</t>
  </si>
  <si>
    <t>Employee Hours</t>
  </si>
  <si>
    <t>Other Expenses</t>
  </si>
  <si>
    <t>Total Expenses</t>
  </si>
  <si>
    <t>Output Units</t>
  </si>
  <si>
    <t>No. of clients</t>
  </si>
  <si>
    <t>Unit Cost</t>
  </si>
  <si>
    <t>Unit Price</t>
  </si>
  <si>
    <t>Margin</t>
  </si>
  <si>
    <t>(hrs)</t>
  </si>
  <si>
    <t>%</t>
  </si>
  <si>
    <t xml:space="preserve"> ($)</t>
  </si>
  <si>
    <t>($)</t>
  </si>
  <si>
    <t>Hours</t>
  </si>
  <si>
    <t>per staff</t>
  </si>
  <si>
    <t>(S)</t>
  </si>
  <si>
    <t xml:space="preserve">Administration </t>
  </si>
  <si>
    <t>Expenditures</t>
  </si>
  <si>
    <t xml:space="preserve">Amount </t>
  </si>
  <si>
    <t>TOTAL</t>
  </si>
  <si>
    <t>NDIS Unit Price</t>
  </si>
  <si>
    <t>Net Profit</t>
  </si>
  <si>
    <t>Wages</t>
  </si>
  <si>
    <t>Profit and Loss Summary</t>
  </si>
  <si>
    <t>Annual Wage</t>
  </si>
  <si>
    <t>Stationary</t>
  </si>
  <si>
    <t>Income</t>
  </si>
  <si>
    <t>Total Income</t>
  </si>
  <si>
    <t>Employee Type</t>
  </si>
  <si>
    <t>Number of Employees</t>
  </si>
  <si>
    <t>Total Hours</t>
  </si>
  <si>
    <t>The type of service you would be providing.</t>
  </si>
  <si>
    <t>NDIS Services Costing and Revenue Analysis</t>
  </si>
  <si>
    <t>This tool was developed by Nexia Australia for National Disability Practitioners.</t>
  </si>
  <si>
    <t>Social and Community</t>
  </si>
  <si>
    <t>Therapy</t>
  </si>
  <si>
    <t>The hourly rate you will charge the client. It should not exceed the NDIS unit price.</t>
  </si>
  <si>
    <t>Therapist</t>
  </si>
  <si>
    <t>Service Unit Prices</t>
  </si>
  <si>
    <t>Fuel</t>
  </si>
  <si>
    <t>Insurance</t>
  </si>
  <si>
    <t>Services</t>
  </si>
  <si>
    <t>Service</t>
  </si>
  <si>
    <t>Unit Cost ($)</t>
  </si>
  <si>
    <t>Unit Price ($)</t>
  </si>
  <si>
    <t>Margin ($)</t>
  </si>
  <si>
    <t>20% payroll costs (super and  workers comp)</t>
  </si>
  <si>
    <t>Expenses would include items such as: insurances, fuel, stationary etc… 
Note: Payroll expenses such as superannuation and workers compensation insurance have been automatically calculated.</t>
  </si>
  <si>
    <t>Social Worker</t>
  </si>
  <si>
    <t>Bookkeeper</t>
  </si>
  <si>
    <t>Costing Summary</t>
  </si>
  <si>
    <r>
      <rPr>
        <b/>
        <sz val="8"/>
        <rFont val="Century Gothic"/>
        <family val="2"/>
      </rPr>
      <t xml:space="preserve">Disclaimer: </t>
    </r>
    <r>
      <rPr>
        <sz val="8"/>
        <rFont val="Century Gothic"/>
        <family val="2"/>
      </rPr>
      <t>Neither National Disability Practictioners nor Nexia Australia shall be liable for any special, consequential, incidental, punitive, or indirect effects arising from or relating to the NDIS Services Costing and Revenue Analysis Tool.</t>
    </r>
  </si>
  <si>
    <t>Overview</t>
  </si>
  <si>
    <t>Purpose:</t>
  </si>
  <si>
    <t>NDIS Services Costing and Revenue Analysis Tool is intended to provide cost estimates for the types of services provided by an organisation. It is designed to allow users to clearly identify the linkages between activities offered and the costs associated with them.</t>
  </si>
  <si>
    <t>Description:</t>
  </si>
  <si>
    <t xml:space="preserve"> - Provides Profit and Loss and Costing summaries</t>
  </si>
  <si>
    <t xml:space="preserve"> - Encourages the user to move from an overall goal down to the activities and resources level</t>
  </si>
  <si>
    <t xml:space="preserve"> - Encourages the identification and quantification of critical inputs needed for each activity and the cost for each of these critical inputs</t>
  </si>
  <si>
    <t xml:space="preserve">
For example: A support worker will spend 95% of their time providing a services to a client. 
The remaining time is spent on administration tasks (5%).</t>
  </si>
  <si>
    <r>
      <t xml:space="preserve">Employee Type:  </t>
    </r>
    <r>
      <rPr>
        <i/>
        <sz val="8"/>
        <rFont val="Century Gothic"/>
        <family val="2"/>
      </rPr>
      <t>Type of employee. For example: Support worker, therapist, bookkeeper.
If you are paying yourself a wage, your yearly wage would be an amount at market value plus the net profit.</t>
    </r>
  </si>
  <si>
    <r>
      <t xml:space="preserve">Annual Wage: </t>
    </r>
    <r>
      <rPr>
        <i/>
        <sz val="8"/>
        <rFont val="Century Gothic"/>
        <family val="2"/>
      </rPr>
      <t>Wages excluding superannuation</t>
    </r>
  </si>
  <si>
    <r>
      <t xml:space="preserve">Working Hours: </t>
    </r>
    <r>
      <rPr>
        <i/>
        <sz val="8"/>
        <rFont val="Century Gothic"/>
        <family val="2"/>
      </rPr>
      <t>Annual working hours * amount of hours each employee would work. 
For example: 8 hrs a day, 5 days a week, 44 weeks per year is calculated:  (7.5*5)*44 = 1,650</t>
    </r>
  </si>
  <si>
    <r>
      <t xml:space="preserve">Number of Employees: </t>
    </r>
    <r>
      <rPr>
        <i/>
        <sz val="8"/>
        <rFont val="Century Gothic"/>
        <family val="2"/>
      </rPr>
      <t xml:space="preserve">The number of employees per employee type. </t>
    </r>
    <r>
      <rPr>
        <sz val="8"/>
        <rFont val="Century Gothic"/>
        <family val="2"/>
      </rPr>
      <t xml:space="preserve">
For example: Two support workers and one therapist.</t>
    </r>
  </si>
  <si>
    <r>
      <t xml:space="preserve">Activity (%): </t>
    </r>
    <r>
      <rPr>
        <i/>
        <sz val="8"/>
        <rFont val="Century Gothic"/>
        <family val="2"/>
      </rPr>
      <t>The percentage of time each type of employee is expected to spend on each service.</t>
    </r>
  </si>
  <si>
    <t>Working Hours</t>
  </si>
  <si>
    <t>Administration</t>
  </si>
  <si>
    <t>NDIS Price</t>
  </si>
  <si>
    <t>NDIS Services Costing and Revenue Analysis Tool has a user-friendly format and pre-filled with service specific data. The user, also, has the option to amend the data/information, if necessary. The Tool is laid out in     a logical, step-by-step format which:</t>
  </si>
  <si>
    <t>Legend</t>
  </si>
  <si>
    <t>Yellow - Data to be entered in by user</t>
  </si>
  <si>
    <t>Blue - Results (calculated based on data entry)</t>
  </si>
  <si>
    <t>ADMIN</t>
  </si>
  <si>
    <t>Non-billable ($)</t>
  </si>
  <si>
    <t>Admin Wage Overhead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</si>
</sst>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 #,##0_-;\-* #,##0_-;_-* &quot;-&quot;??_-;_-@_-"/>
    <numFmt numFmtId="165" formatCode="_-[$$-C09]* #,##0.00_-;\-[$$-C09]* #,##0.00_-;_-[$$-C09]* &quot;-&quot;??_-;_-@_-"/>
    <numFmt numFmtId="166" formatCode="_(* #,##0.00_);[Red]_(* \(#,##0.00\);_(* &quot;-&quot;_);_(@_)"/>
    <numFmt numFmtId="167" formatCode=";;;"/>
  </numFmts>
  <fonts count="17" x14ac:knownFonts="1">
    <font>
      <sz val="11"/>
      <color theme="1"/>
      <name val="Calibri"/>
      <family val="2"/>
      <scheme val="minor"/>
    </font>
    <font>
      <sz val="11"/>
      <color theme="1"/>
      <name val="Calibri"/>
      <family val="2"/>
      <scheme val="minor"/>
    </font>
    <font>
      <sz val="8"/>
      <name val="Century Gothic"/>
      <family val="2"/>
    </font>
    <font>
      <b/>
      <sz val="14"/>
      <name val="Century Gothic"/>
      <family val="2"/>
    </font>
    <font>
      <b/>
      <sz val="8"/>
      <name val="Century Gothic"/>
      <family val="2"/>
    </font>
    <font>
      <b/>
      <i/>
      <sz val="11"/>
      <name val="Century Gothic"/>
      <family val="2"/>
    </font>
    <font>
      <b/>
      <sz val="9"/>
      <name val="Century Gothic"/>
      <family val="2"/>
    </font>
    <font>
      <sz val="9"/>
      <name val="Century Gothic"/>
      <family val="2"/>
    </font>
    <font>
      <i/>
      <sz val="8"/>
      <name val="Century Gothic"/>
      <family val="2"/>
    </font>
    <font>
      <i/>
      <sz val="7.5"/>
      <name val="Century Gothic"/>
      <family val="2"/>
    </font>
    <font>
      <b/>
      <i/>
      <sz val="8"/>
      <name val="Century Gothic"/>
      <family val="2"/>
    </font>
    <font>
      <b/>
      <sz val="18"/>
      <name val="Century Gothic"/>
      <family val="2"/>
    </font>
    <font>
      <sz val="8"/>
      <color rgb="FFFF0000"/>
      <name val="Century Gothic"/>
      <family val="2"/>
    </font>
    <font>
      <sz val="10"/>
      <color theme="1"/>
      <name val="Tahoma"/>
      <family val="2"/>
    </font>
    <font>
      <b/>
      <u/>
      <sz val="8"/>
      <name val="Century Gothic"/>
      <family val="2"/>
    </font>
    <font>
      <b/>
      <sz val="7.5"/>
      <name val="Century Gothic"/>
      <family val="2"/>
    </font>
    <font>
      <sz val="8"/>
      <color theme="2" tint="-0.499984740745262"/>
      <name val="Century Gothic"/>
      <family val="2"/>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lightUp">
        <fgColor theme="0" tint="-0.24994659260841701"/>
        <bgColor theme="0"/>
      </patternFill>
    </fill>
    <fill>
      <patternFill patternType="solid">
        <fgColor rgb="FFF8FDB1"/>
        <bgColor indexed="64"/>
      </patternFill>
    </fill>
    <fill>
      <patternFill patternType="solid">
        <fgColor theme="8" tint="0.79998168889431442"/>
        <bgColor indexed="64"/>
      </patternFill>
    </fill>
  </fills>
  <borders count="39">
    <border>
      <left/>
      <right/>
      <top/>
      <bottom/>
      <diagonal/>
    </border>
    <border>
      <left/>
      <right/>
      <top/>
      <bottom style="medium">
        <color auto="1"/>
      </bottom>
      <diagonal/>
    </border>
    <border>
      <left/>
      <right/>
      <top/>
      <bottom style="thin">
        <color rgb="FF63666A"/>
      </bottom>
      <diagonal/>
    </border>
    <border>
      <left/>
      <right/>
      <top style="thin">
        <color rgb="FF63666A"/>
      </top>
      <bottom/>
      <diagonal/>
    </border>
    <border>
      <left style="medium">
        <color rgb="FF888B8D"/>
      </left>
      <right style="thin">
        <color rgb="FF888B8D"/>
      </right>
      <top style="medium">
        <color rgb="FF888B8D"/>
      </top>
      <bottom style="thin">
        <color rgb="FF888B8D"/>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right/>
      <top/>
      <bottom style="thin">
        <color indexed="64"/>
      </bottom>
      <diagonal/>
    </border>
    <border>
      <left style="hair">
        <color auto="1"/>
      </left>
      <right/>
      <top/>
      <bottom/>
      <diagonal/>
    </border>
    <border>
      <left/>
      <right/>
      <top style="thin">
        <color indexed="64"/>
      </top>
      <bottom/>
      <diagonal/>
    </border>
    <border>
      <left/>
      <right/>
      <top style="thin">
        <color indexed="64"/>
      </top>
      <bottom style="double">
        <color indexed="64"/>
      </bottom>
      <diagonal/>
    </border>
    <border>
      <left style="medium">
        <color rgb="FF888B8D"/>
      </left>
      <right/>
      <top style="medium">
        <color rgb="FF888B8D"/>
      </top>
      <bottom style="thin">
        <color rgb="FF888B8D"/>
      </bottom>
      <diagonal/>
    </border>
    <border>
      <left/>
      <right style="thin">
        <color rgb="FF888B8D"/>
      </right>
      <top style="medium">
        <color rgb="FF888B8D"/>
      </top>
      <bottom style="thin">
        <color rgb="FF888B8D"/>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rgb="FF63666A"/>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hair">
        <color rgb="FF2E9AB5"/>
      </left>
      <right style="hair">
        <color rgb="FF2E9AB5"/>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2">
    <xf numFmtId="0" fontId="0" fillId="0" borderId="0" xfId="0"/>
    <xf numFmtId="165" fontId="2" fillId="5" borderId="4" xfId="0" applyNumberFormat="1" applyFont="1" applyFill="1" applyBorder="1" applyProtection="1">
      <protection locked="0" hidden="1"/>
    </xf>
    <xf numFmtId="0" fontId="2" fillId="2" borderId="12" xfId="0" applyFont="1" applyFill="1" applyBorder="1" applyProtection="1">
      <protection hidden="1"/>
    </xf>
    <xf numFmtId="0" fontId="2" fillId="2" borderId="13" xfId="0" applyFont="1" applyFill="1" applyBorder="1" applyProtection="1">
      <protection hidden="1"/>
    </xf>
    <xf numFmtId="0" fontId="2" fillId="2" borderId="0" xfId="0" applyFont="1" applyFill="1" applyProtection="1">
      <protection hidden="1"/>
    </xf>
    <xf numFmtId="0" fontId="2" fillId="2" borderId="14" xfId="0" applyFont="1" applyFill="1" applyBorder="1" applyProtection="1">
      <protection hidden="1"/>
    </xf>
    <xf numFmtId="0" fontId="2" fillId="2" borderId="0" xfId="0" applyFont="1" applyFill="1" applyBorder="1" applyProtection="1">
      <protection hidden="1"/>
    </xf>
    <xf numFmtId="0" fontId="0" fillId="0" borderId="0" xfId="0" applyBorder="1" applyProtection="1">
      <protection hidden="1"/>
    </xf>
    <xf numFmtId="0" fontId="3" fillId="2" borderId="1" xfId="0" applyFont="1" applyFill="1" applyBorder="1" applyProtection="1">
      <protection hidden="1"/>
    </xf>
    <xf numFmtId="0" fontId="2" fillId="2" borderId="1" xfId="0" applyFont="1" applyFill="1" applyBorder="1" applyProtection="1">
      <protection hidden="1"/>
    </xf>
    <xf numFmtId="0" fontId="6" fillId="2" borderId="6" xfId="0" applyFont="1" applyFill="1" applyBorder="1" applyAlignment="1" applyProtection="1">
      <protection hidden="1"/>
    </xf>
    <xf numFmtId="0" fontId="6" fillId="2" borderId="6" xfId="0" applyFont="1" applyFill="1" applyBorder="1" applyAlignment="1" applyProtection="1">
      <alignment horizontal="center"/>
      <protection hidden="1"/>
    </xf>
    <xf numFmtId="0" fontId="7" fillId="2" borderId="0" xfId="0" applyFont="1" applyFill="1" applyBorder="1" applyProtection="1">
      <protection hidden="1"/>
    </xf>
    <xf numFmtId="43" fontId="6" fillId="2" borderId="0" xfId="1" applyFont="1" applyFill="1" applyBorder="1" applyProtection="1">
      <protection hidden="1"/>
    </xf>
    <xf numFmtId="0" fontId="7" fillId="2" borderId="0" xfId="0" applyFont="1" applyFill="1" applyBorder="1" applyAlignment="1" applyProtection="1">
      <alignment horizontal="left"/>
      <protection hidden="1"/>
    </xf>
    <xf numFmtId="0" fontId="6" fillId="2" borderId="0" xfId="0" applyFont="1" applyFill="1" applyBorder="1" applyProtection="1">
      <protection hidden="1"/>
    </xf>
    <xf numFmtId="0" fontId="5" fillId="2" borderId="6" xfId="0" applyFont="1" applyFill="1" applyBorder="1" applyProtection="1">
      <protection hidden="1"/>
    </xf>
    <xf numFmtId="0" fontId="2" fillId="2" borderId="6" xfId="0" applyFont="1" applyFill="1" applyBorder="1" applyProtection="1">
      <protection hidden="1"/>
    </xf>
    <xf numFmtId="0" fontId="2" fillId="2" borderId="0" xfId="0" applyFont="1" applyFill="1" applyBorder="1" applyAlignment="1" applyProtection="1">
      <alignment horizontal="center"/>
      <protection hidden="1"/>
    </xf>
    <xf numFmtId="37" fontId="2" fillId="2" borderId="0" xfId="0" applyNumberFormat="1" applyFont="1" applyFill="1" applyBorder="1" applyAlignment="1" applyProtection="1">
      <alignment horizontal="center"/>
      <protection hidden="1"/>
    </xf>
    <xf numFmtId="43" fontId="2" fillId="2" borderId="0" xfId="1" applyFont="1" applyFill="1" applyBorder="1" applyProtection="1">
      <protection hidden="1"/>
    </xf>
    <xf numFmtId="37" fontId="2" fillId="2" borderId="0" xfId="0" applyNumberFormat="1" applyFont="1" applyFill="1" applyBorder="1" applyProtection="1">
      <protection hidden="1"/>
    </xf>
    <xf numFmtId="165" fontId="4" fillId="3" borderId="2" xfId="0" applyNumberFormat="1" applyFont="1" applyFill="1" applyBorder="1" applyAlignment="1" applyProtection="1">
      <alignment horizontal="left" vertical="center" wrapText="1"/>
      <protection hidden="1"/>
    </xf>
    <xf numFmtId="43" fontId="4" fillId="3" borderId="2" xfId="1" applyFont="1" applyFill="1" applyBorder="1" applyAlignment="1" applyProtection="1">
      <alignment horizontal="left" vertical="center" wrapText="1"/>
      <protection hidden="1"/>
    </xf>
    <xf numFmtId="2" fontId="4" fillId="3" borderId="2" xfId="0" applyNumberFormat="1" applyFont="1" applyFill="1" applyBorder="1" applyAlignment="1" applyProtection="1">
      <alignment horizontal="left" vertical="center" wrapText="1"/>
      <protection hidden="1"/>
    </xf>
    <xf numFmtId="164" fontId="4" fillId="3" borderId="2" xfId="1" applyNumberFormat="1" applyFont="1" applyFill="1" applyBorder="1" applyAlignment="1" applyProtection="1">
      <alignment horizontal="left" vertical="center" wrapText="1"/>
      <protection hidden="1"/>
    </xf>
    <xf numFmtId="0" fontId="10" fillId="3" borderId="0" xfId="0" applyFont="1" applyFill="1" applyBorder="1" applyAlignment="1" applyProtection="1">
      <alignment horizontal="left" vertical="center" wrapText="1"/>
      <protection hidden="1"/>
    </xf>
    <xf numFmtId="44" fontId="2" fillId="2" borderId="0" xfId="2" applyFont="1" applyFill="1" applyBorder="1" applyProtection="1">
      <protection hidden="1"/>
    </xf>
    <xf numFmtId="0" fontId="4" fillId="3" borderId="17" xfId="0" applyFont="1" applyFill="1" applyBorder="1" applyAlignment="1" applyProtection="1">
      <alignment horizontal="left" vertical="center" wrapText="1"/>
      <protection hidden="1"/>
    </xf>
    <xf numFmtId="44" fontId="4" fillId="3" borderId="2" xfId="2" applyFont="1" applyFill="1" applyBorder="1" applyAlignment="1" applyProtection="1">
      <alignment horizontal="left" vertical="center" wrapText="1"/>
      <protection hidden="1"/>
    </xf>
    <xf numFmtId="0" fontId="4" fillId="3" borderId="18" xfId="0" applyFont="1" applyFill="1" applyBorder="1" applyAlignment="1" applyProtection="1">
      <alignment horizontal="left" vertical="center" wrapText="1"/>
      <protection hidden="1"/>
    </xf>
    <xf numFmtId="0" fontId="4" fillId="3" borderId="1" xfId="0" applyFont="1" applyFill="1" applyBorder="1" applyAlignment="1" applyProtection="1">
      <alignment horizontal="left" vertical="center" wrapText="1"/>
      <protection hidden="1"/>
    </xf>
    <xf numFmtId="165" fontId="4" fillId="3" borderId="1" xfId="0" applyNumberFormat="1" applyFont="1" applyFill="1" applyBorder="1" applyAlignment="1" applyProtection="1">
      <alignment horizontal="left" vertical="center" wrapText="1"/>
      <protection hidden="1"/>
    </xf>
    <xf numFmtId="44" fontId="4" fillId="3" borderId="1" xfId="2" applyFont="1" applyFill="1" applyBorder="1" applyAlignment="1" applyProtection="1">
      <alignment horizontal="left" vertical="center" wrapText="1"/>
      <protection hidden="1"/>
    </xf>
    <xf numFmtId="2" fontId="4" fillId="3" borderId="1" xfId="0" applyNumberFormat="1" applyFont="1" applyFill="1" applyBorder="1" applyAlignment="1" applyProtection="1">
      <alignment horizontal="left" vertical="center" wrapText="1"/>
      <protection hidden="1"/>
    </xf>
    <xf numFmtId="0" fontId="3" fillId="2" borderId="0" xfId="0" applyFont="1" applyFill="1" applyBorder="1" applyProtection="1">
      <protection hidden="1"/>
    </xf>
    <xf numFmtId="0" fontId="4" fillId="3" borderId="0" xfId="0" applyFont="1" applyFill="1" applyBorder="1" applyAlignment="1" applyProtection="1">
      <alignment wrapText="1"/>
      <protection hidden="1"/>
    </xf>
    <xf numFmtId="0" fontId="4" fillId="3" borderId="0" xfId="0" applyFont="1" applyFill="1" applyBorder="1" applyAlignment="1" applyProtection="1">
      <alignment horizontal="center" wrapText="1"/>
      <protection hidden="1"/>
    </xf>
    <xf numFmtId="0" fontId="4" fillId="3" borderId="0" xfId="0" applyFont="1" applyFill="1" applyBorder="1" applyAlignment="1" applyProtection="1">
      <alignment horizontal="right" vertical="center" wrapText="1"/>
      <protection hidden="1"/>
    </xf>
    <xf numFmtId="0" fontId="4" fillId="3" borderId="2" xfId="0" applyFont="1" applyFill="1" applyBorder="1" applyAlignment="1" applyProtection="1">
      <alignment horizontal="right" wrapText="1"/>
      <protection hidden="1"/>
    </xf>
    <xf numFmtId="0" fontId="4" fillId="3" borderId="2" xfId="0" applyFont="1" applyFill="1" applyBorder="1" applyAlignment="1" applyProtection="1">
      <alignment horizontal="center" wrapText="1"/>
      <protection hidden="1"/>
    </xf>
    <xf numFmtId="2" fontId="2" fillId="2" borderId="5" xfId="0" applyNumberFormat="1" applyFont="1" applyFill="1" applyBorder="1" applyProtection="1">
      <protection hidden="1"/>
    </xf>
    <xf numFmtId="9" fontId="2" fillId="2" borderId="7" xfId="3" applyFont="1" applyFill="1" applyBorder="1" applyAlignment="1" applyProtection="1">
      <alignment horizontal="center"/>
      <protection hidden="1"/>
    </xf>
    <xf numFmtId="0" fontId="2" fillId="2" borderId="7" xfId="0" applyFont="1" applyFill="1" applyBorder="1" applyAlignment="1" applyProtection="1">
      <alignment horizontal="center"/>
      <protection hidden="1"/>
    </xf>
    <xf numFmtId="0" fontId="2" fillId="5" borderId="5" xfId="0" applyFont="1" applyFill="1" applyBorder="1" applyAlignment="1" applyProtection="1">
      <alignment horizontal="center"/>
      <protection locked="0" hidden="1"/>
    </xf>
    <xf numFmtId="9" fontId="2" fillId="5" borderId="5" xfId="3" applyFont="1" applyFill="1" applyBorder="1" applyAlignment="1" applyProtection="1">
      <alignment horizontal="center"/>
      <protection locked="0" hidden="1"/>
    </xf>
    <xf numFmtId="0" fontId="11" fillId="0" borderId="0" xfId="0" applyFont="1" applyFill="1" applyBorder="1" applyProtection="1">
      <protection hidden="1"/>
    </xf>
    <xf numFmtId="0" fontId="2" fillId="2" borderId="0" xfId="0" applyFont="1" applyFill="1" applyBorder="1" applyAlignment="1" applyProtection="1">
      <alignment horizontal="left"/>
      <protection hidden="1"/>
    </xf>
    <xf numFmtId="165" fontId="2" fillId="2" borderId="0" xfId="0" applyNumberFormat="1" applyFont="1" applyFill="1" applyBorder="1" applyProtection="1">
      <protection hidden="1"/>
    </xf>
    <xf numFmtId="0" fontId="12" fillId="2" borderId="6" xfId="0" applyFont="1" applyFill="1" applyBorder="1" applyProtection="1">
      <protection hidden="1"/>
    </xf>
    <xf numFmtId="0" fontId="2" fillId="2" borderId="0" xfId="0" applyFont="1" applyFill="1" applyBorder="1" applyAlignment="1" applyProtection="1">
      <protection hidden="1"/>
    </xf>
    <xf numFmtId="0" fontId="6" fillId="2" borderId="0" xfId="0" applyFont="1" applyFill="1" applyBorder="1" applyAlignment="1" applyProtection="1">
      <alignment horizontal="center"/>
      <protection hidden="1"/>
    </xf>
    <xf numFmtId="0" fontId="8" fillId="3" borderId="0" xfId="0" applyFont="1" applyFill="1" applyBorder="1" applyAlignment="1" applyProtection="1">
      <alignment vertical="center" wrapText="1"/>
      <protection hidden="1"/>
    </xf>
    <xf numFmtId="0" fontId="6" fillId="2" borderId="6" xfId="0" applyFont="1" applyFill="1" applyBorder="1" applyAlignment="1" applyProtection="1">
      <alignment horizontal="left"/>
      <protection hidden="1"/>
    </xf>
    <xf numFmtId="0" fontId="4" fillId="3" borderId="2"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right" wrapText="1"/>
      <protection hidden="1"/>
    </xf>
    <xf numFmtId="0" fontId="2" fillId="2" borderId="6" xfId="0" applyFont="1" applyFill="1" applyBorder="1" applyAlignment="1" applyProtection="1">
      <alignment horizontal="center"/>
      <protection hidden="1"/>
    </xf>
    <xf numFmtId="164" fontId="2" fillId="2" borderId="0" xfId="1" applyNumberFormat="1" applyFont="1" applyFill="1" applyBorder="1" applyProtection="1">
      <protection hidden="1"/>
    </xf>
    <xf numFmtId="43" fontId="2" fillId="2" borderId="0" xfId="0" applyNumberFormat="1" applyFont="1" applyFill="1" applyBorder="1" applyProtection="1">
      <protection hidden="1"/>
    </xf>
    <xf numFmtId="43" fontId="2" fillId="2" borderId="0" xfId="1" applyFont="1" applyFill="1" applyBorder="1" applyAlignment="1" applyProtection="1">
      <alignment horizontal="right"/>
      <protection hidden="1"/>
    </xf>
    <xf numFmtId="2" fontId="2" fillId="2" borderId="0" xfId="0" applyNumberFormat="1" applyFont="1" applyFill="1" applyBorder="1" applyProtection="1">
      <protection hidden="1"/>
    </xf>
    <xf numFmtId="164" fontId="2" fillId="2" borderId="0" xfId="0" applyNumberFormat="1" applyFont="1" applyFill="1" applyBorder="1" applyProtection="1">
      <protection hidden="1"/>
    </xf>
    <xf numFmtId="0" fontId="2" fillId="4" borderId="0" xfId="0" applyFont="1" applyFill="1" applyBorder="1" applyProtection="1">
      <protection hidden="1"/>
    </xf>
    <xf numFmtId="0" fontId="2" fillId="2" borderId="18" xfId="0" applyFont="1" applyFill="1" applyBorder="1" applyProtection="1">
      <protection hidden="1"/>
    </xf>
    <xf numFmtId="0" fontId="4" fillId="3" borderId="30" xfId="0" applyFont="1" applyFill="1" applyBorder="1" applyProtection="1">
      <protection hidden="1"/>
    </xf>
    <xf numFmtId="164" fontId="4" fillId="3" borderId="30" xfId="0" applyNumberFormat="1" applyFont="1" applyFill="1" applyBorder="1" applyProtection="1">
      <protection hidden="1"/>
    </xf>
    <xf numFmtId="0" fontId="2" fillId="2" borderId="0" xfId="0" applyFont="1" applyFill="1" applyBorder="1" applyAlignment="1" applyProtection="1">
      <alignment horizontal="left" wrapText="1"/>
      <protection hidden="1"/>
    </xf>
    <xf numFmtId="0" fontId="14" fillId="2" borderId="0" xfId="0" applyFont="1" applyFill="1" applyBorder="1" applyProtection="1">
      <protection hidden="1"/>
    </xf>
    <xf numFmtId="9" fontId="2" fillId="2" borderId="0" xfId="0" applyNumberFormat="1" applyFont="1" applyFill="1" applyBorder="1" applyProtection="1">
      <protection hidden="1"/>
    </xf>
    <xf numFmtId="164" fontId="2" fillId="2" borderId="0" xfId="1" applyNumberFormat="1" applyFont="1" applyFill="1" applyBorder="1" applyAlignment="1" applyProtection="1">
      <alignment horizontal="center" vertical="center"/>
      <protection hidden="1"/>
    </xf>
    <xf numFmtId="0" fontId="4" fillId="3" borderId="25" xfId="0" applyFont="1" applyFill="1" applyBorder="1" applyAlignment="1" applyProtection="1">
      <alignment horizontal="left" vertical="top" wrapText="1"/>
      <protection hidden="1"/>
    </xf>
    <xf numFmtId="0" fontId="4" fillId="3" borderId="26" xfId="0" applyFont="1" applyFill="1" applyBorder="1" applyAlignment="1" applyProtection="1">
      <alignment horizontal="center" vertical="top" wrapText="1"/>
      <protection hidden="1"/>
    </xf>
    <xf numFmtId="0" fontId="10" fillId="3" borderId="26" xfId="0" applyFont="1" applyFill="1" applyBorder="1" applyAlignment="1" applyProtection="1">
      <alignment horizontal="center" vertical="top" wrapText="1"/>
      <protection hidden="1"/>
    </xf>
    <xf numFmtId="0" fontId="9" fillId="3" borderId="21" xfId="0" applyFont="1" applyFill="1" applyBorder="1" applyAlignment="1" applyProtection="1">
      <alignment vertical="top" wrapText="1"/>
      <protection hidden="1"/>
    </xf>
    <xf numFmtId="0" fontId="9" fillId="3" borderId="0" xfId="0" applyFont="1" applyFill="1" applyBorder="1" applyAlignment="1" applyProtection="1">
      <alignment vertical="top" wrapText="1"/>
      <protection hidden="1"/>
    </xf>
    <xf numFmtId="0" fontId="9" fillId="3" borderId="15" xfId="0" applyFont="1" applyFill="1" applyBorder="1" applyAlignment="1" applyProtection="1">
      <alignment vertical="top" wrapText="1"/>
      <protection hidden="1"/>
    </xf>
    <xf numFmtId="0" fontId="10" fillId="3" borderId="27" xfId="0" applyFont="1" applyFill="1" applyBorder="1" applyAlignment="1" applyProtection="1">
      <alignment horizontal="center" vertical="top" wrapText="1"/>
      <protection hidden="1"/>
    </xf>
    <xf numFmtId="0" fontId="4" fillId="3" borderId="27" xfId="0" applyFont="1" applyFill="1" applyBorder="1" applyAlignment="1" applyProtection="1">
      <alignment horizontal="center" vertical="center" wrapText="1"/>
      <protection hidden="1"/>
    </xf>
    <xf numFmtId="0" fontId="15" fillId="3" borderId="16" xfId="0" applyFont="1" applyFill="1" applyBorder="1" applyAlignment="1" applyProtection="1">
      <alignment vertical="center" wrapText="1"/>
      <protection hidden="1"/>
    </xf>
    <xf numFmtId="0" fontId="15" fillId="3" borderId="29" xfId="0" applyFont="1" applyFill="1" applyBorder="1" applyAlignment="1" applyProtection="1">
      <alignment vertical="center" wrapText="1"/>
      <protection hidden="1"/>
    </xf>
    <xf numFmtId="165" fontId="15" fillId="3" borderId="31" xfId="0" applyNumberFormat="1" applyFont="1" applyFill="1" applyBorder="1" applyAlignment="1" applyProtection="1">
      <alignment vertical="center" wrapText="1"/>
      <protection hidden="1"/>
    </xf>
    <xf numFmtId="165" fontId="15" fillId="3" borderId="29" xfId="0" applyNumberFormat="1" applyFont="1" applyFill="1" applyBorder="1" applyAlignment="1" applyProtection="1">
      <alignment vertical="center" wrapText="1"/>
      <protection hidden="1"/>
    </xf>
    <xf numFmtId="165" fontId="7" fillId="6" borderId="0" xfId="0" applyNumberFormat="1" applyFont="1" applyFill="1" applyBorder="1" applyAlignment="1" applyProtection="1">
      <alignment horizontal="left"/>
      <protection hidden="1"/>
    </xf>
    <xf numFmtId="0" fontId="7" fillId="6" borderId="0" xfId="0" applyFont="1" applyFill="1" applyBorder="1" applyProtection="1">
      <protection hidden="1"/>
    </xf>
    <xf numFmtId="43" fontId="7" fillId="6" borderId="0" xfId="1" applyFont="1" applyFill="1" applyBorder="1" applyProtection="1">
      <protection hidden="1"/>
    </xf>
    <xf numFmtId="0" fontId="6" fillId="6" borderId="0" xfId="0" applyFont="1" applyFill="1" applyBorder="1" applyAlignment="1" applyProtection="1">
      <alignment horizontal="left"/>
      <protection hidden="1"/>
    </xf>
    <xf numFmtId="43" fontId="6" fillId="6" borderId="0" xfId="1" applyFont="1" applyFill="1" applyBorder="1" applyProtection="1">
      <protection hidden="1"/>
    </xf>
    <xf numFmtId="0" fontId="7" fillId="6" borderId="0" xfId="0" applyFont="1" applyFill="1" applyBorder="1" applyAlignment="1" applyProtection="1">
      <alignment horizontal="left"/>
      <protection hidden="1"/>
    </xf>
    <xf numFmtId="0" fontId="6" fillId="6" borderId="9" xfId="0" applyFont="1" applyFill="1" applyBorder="1" applyProtection="1">
      <protection hidden="1"/>
    </xf>
    <xf numFmtId="0" fontId="7" fillId="6" borderId="9" xfId="0" applyFont="1" applyFill="1" applyBorder="1" applyProtection="1">
      <protection hidden="1"/>
    </xf>
    <xf numFmtId="166" fontId="6" fillId="6" borderId="9" xfId="1" applyNumberFormat="1" applyFont="1" applyFill="1" applyBorder="1" applyProtection="1">
      <protection hidden="1"/>
    </xf>
    <xf numFmtId="165" fontId="7" fillId="6" borderId="0" xfId="0" applyNumberFormat="1" applyFont="1" applyFill="1" applyBorder="1" applyAlignment="1" applyProtection="1">
      <protection hidden="1"/>
    </xf>
    <xf numFmtId="166" fontId="7" fillId="6" borderId="0" xfId="1" applyNumberFormat="1" applyFont="1" applyFill="1" applyBorder="1" applyProtection="1">
      <protection hidden="1"/>
    </xf>
    <xf numFmtId="0" fontId="2" fillId="6" borderId="0" xfId="0" applyFont="1" applyFill="1" applyBorder="1" applyAlignment="1" applyProtection="1">
      <protection hidden="1"/>
    </xf>
    <xf numFmtId="166" fontId="6" fillId="6" borderId="0" xfId="1" applyNumberFormat="1" applyFont="1" applyFill="1" applyBorder="1" applyProtection="1">
      <protection hidden="1"/>
    </xf>
    <xf numFmtId="0" fontId="13" fillId="2" borderId="0" xfId="0" applyFont="1" applyFill="1" applyBorder="1" applyAlignment="1" applyProtection="1">
      <alignment vertical="center" wrapText="1"/>
      <protection hidden="1"/>
    </xf>
    <xf numFmtId="167" fontId="0" fillId="2" borderId="0" xfId="0" applyNumberFormat="1" applyFill="1" applyBorder="1" applyAlignment="1" applyProtection="1">
      <alignment horizontal="center"/>
      <protection hidden="1"/>
    </xf>
    <xf numFmtId="0" fontId="16" fillId="2" borderId="32" xfId="0" applyFont="1" applyFill="1" applyBorder="1" applyProtection="1">
      <protection hidden="1"/>
    </xf>
    <xf numFmtId="0" fontId="16" fillId="2" borderId="32" xfId="0" applyFont="1" applyFill="1" applyBorder="1" applyAlignment="1" applyProtection="1">
      <alignment horizontal="right"/>
      <protection hidden="1"/>
    </xf>
    <xf numFmtId="2" fontId="16" fillId="2" borderId="32" xfId="0" applyNumberFormat="1" applyFont="1" applyFill="1" applyBorder="1" applyProtection="1">
      <protection hidden="1"/>
    </xf>
    <xf numFmtId="43" fontId="2" fillId="5" borderId="5" xfId="1" applyFont="1" applyFill="1" applyBorder="1" applyProtection="1">
      <protection locked="0" hidden="1"/>
    </xf>
    <xf numFmtId="0" fontId="3" fillId="5" borderId="0" xfId="0" applyFont="1" applyFill="1" applyBorder="1" applyProtection="1">
      <protection hidden="1"/>
    </xf>
    <xf numFmtId="0" fontId="3" fillId="6" borderId="0" xfId="0" applyFont="1" applyFill="1" applyBorder="1" applyProtection="1">
      <protection hidden="1"/>
    </xf>
    <xf numFmtId="0" fontId="2" fillId="5" borderId="0" xfId="0" applyFont="1" applyFill="1" applyBorder="1" applyAlignment="1" applyProtection="1">
      <alignment horizontal="left" wrapText="1"/>
      <protection hidden="1"/>
    </xf>
    <xf numFmtId="165" fontId="2" fillId="2" borderId="0" xfId="0" applyNumberFormat="1" applyFont="1" applyFill="1" applyProtection="1">
      <protection hidden="1"/>
    </xf>
    <xf numFmtId="43" fontId="2" fillId="2" borderId="0" xfId="1" applyNumberFormat="1" applyFont="1" applyFill="1" applyBorder="1" applyProtection="1">
      <protection hidden="1"/>
    </xf>
    <xf numFmtId="9" fontId="2" fillId="2" borderId="0" xfId="3" applyFont="1" applyFill="1" applyBorder="1" applyProtection="1">
      <protection hidden="1"/>
    </xf>
    <xf numFmtId="165" fontId="15" fillId="3" borderId="36" xfId="0" applyNumberFormat="1" applyFont="1" applyFill="1" applyBorder="1" applyAlignment="1" applyProtection="1">
      <alignment vertical="center" wrapText="1"/>
      <protection hidden="1"/>
    </xf>
    <xf numFmtId="165" fontId="15" fillId="3" borderId="37" xfId="0" applyNumberFormat="1" applyFont="1" applyFill="1" applyBorder="1" applyAlignment="1" applyProtection="1">
      <alignment vertical="center" wrapText="1"/>
      <protection hidden="1"/>
    </xf>
    <xf numFmtId="0" fontId="2" fillId="2" borderId="15" xfId="0" applyFont="1" applyFill="1" applyBorder="1" applyProtection="1">
      <protection hidden="1"/>
    </xf>
    <xf numFmtId="43" fontId="2" fillId="2" borderId="14" xfId="1" applyFont="1" applyFill="1" applyBorder="1" applyProtection="1">
      <protection hidden="1"/>
    </xf>
    <xf numFmtId="43" fontId="2" fillId="2" borderId="15" xfId="1" applyFont="1" applyFill="1" applyBorder="1" applyProtection="1">
      <protection hidden="1"/>
    </xf>
    <xf numFmtId="43" fontId="2" fillId="2" borderId="14" xfId="0" applyNumberFormat="1" applyFont="1" applyFill="1" applyBorder="1" applyProtection="1">
      <protection hidden="1"/>
    </xf>
    <xf numFmtId="43" fontId="2" fillId="2" borderId="15" xfId="0" applyNumberFormat="1" applyFont="1" applyFill="1" applyBorder="1" applyProtection="1">
      <protection hidden="1"/>
    </xf>
    <xf numFmtId="0" fontId="2" fillId="2" borderId="38" xfId="0" applyFont="1" applyFill="1" applyBorder="1" applyProtection="1">
      <protection hidden="1"/>
    </xf>
    <xf numFmtId="9" fontId="2" fillId="2" borderId="0" xfId="0" applyNumberFormat="1" applyFont="1" applyFill="1" applyProtection="1">
      <protection hidden="1"/>
    </xf>
    <xf numFmtId="44" fontId="2" fillId="2" borderId="0" xfId="0" applyNumberFormat="1" applyFont="1" applyFill="1" applyProtection="1">
      <protection hidden="1"/>
    </xf>
    <xf numFmtId="43" fontId="2" fillId="2" borderId="0" xfId="0" applyNumberFormat="1" applyFont="1" applyFill="1" applyProtection="1">
      <protection hidden="1"/>
    </xf>
    <xf numFmtId="9" fontId="2" fillId="2" borderId="14" xfId="0" applyNumberFormat="1" applyFont="1" applyFill="1" applyBorder="1" applyProtection="1">
      <protection hidden="1"/>
    </xf>
    <xf numFmtId="9" fontId="2" fillId="2" borderId="15" xfId="0" applyNumberFormat="1" applyFont="1" applyFill="1" applyBorder="1" applyProtection="1">
      <protection hidden="1"/>
    </xf>
    <xf numFmtId="0" fontId="4" fillId="3" borderId="0" xfId="0" applyFont="1" applyFill="1" applyBorder="1" applyAlignment="1" applyProtection="1">
      <alignment horizontal="left" vertical="center" wrapText="1"/>
      <protection hidden="1"/>
    </xf>
    <xf numFmtId="0" fontId="4" fillId="3" borderId="2"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right" wrapText="1"/>
      <protection hidden="1"/>
    </xf>
    <xf numFmtId="0" fontId="2" fillId="2" borderId="0" xfId="0" applyFont="1" applyFill="1" applyBorder="1" applyAlignment="1" applyProtection="1">
      <alignment horizontal="left" wrapText="1"/>
      <protection hidden="1"/>
    </xf>
    <xf numFmtId="0" fontId="2" fillId="2" borderId="15" xfId="0" applyFont="1" applyFill="1" applyBorder="1" applyAlignment="1" applyProtection="1">
      <alignment horizontal="left" wrapText="1"/>
      <protection hidden="1"/>
    </xf>
    <xf numFmtId="0" fontId="8" fillId="3" borderId="3" xfId="0" applyFont="1" applyFill="1" applyBorder="1" applyAlignment="1" applyProtection="1">
      <alignment horizontal="left" vertical="center" wrapText="1"/>
      <protection hidden="1"/>
    </xf>
    <xf numFmtId="0" fontId="8" fillId="3" borderId="0" xfId="0" applyFont="1" applyFill="1" applyBorder="1" applyAlignment="1" applyProtection="1">
      <alignment horizontal="left" vertical="center" wrapText="1"/>
      <protection hidden="1"/>
    </xf>
    <xf numFmtId="165" fontId="2" fillId="5" borderId="10" xfId="0" applyNumberFormat="1" applyFont="1" applyFill="1" applyBorder="1" applyAlignment="1" applyProtection="1">
      <alignment horizontal="left"/>
      <protection locked="0" hidden="1"/>
    </xf>
    <xf numFmtId="165" fontId="2" fillId="5" borderId="11" xfId="0" applyNumberFormat="1" applyFont="1" applyFill="1" applyBorder="1" applyAlignment="1" applyProtection="1">
      <alignment horizontal="left"/>
      <protection locked="0" hidden="1"/>
    </xf>
    <xf numFmtId="0" fontId="2" fillId="2" borderId="6" xfId="0" applyFont="1" applyFill="1" applyBorder="1" applyAlignment="1" applyProtection="1">
      <alignment horizontal="center"/>
      <protection hidden="1"/>
    </xf>
    <xf numFmtId="0" fontId="4" fillId="3" borderId="19" xfId="0" applyFont="1" applyFill="1" applyBorder="1" applyAlignment="1" applyProtection="1">
      <alignment horizontal="center" vertical="top" wrapText="1"/>
      <protection hidden="1"/>
    </xf>
    <xf numFmtId="0" fontId="4" fillId="3" borderId="20" xfId="0" applyFont="1" applyFill="1" applyBorder="1" applyAlignment="1" applyProtection="1">
      <alignment horizontal="center" vertical="top" wrapText="1"/>
      <protection hidden="1"/>
    </xf>
    <xf numFmtId="0" fontId="4" fillId="3" borderId="21" xfId="0" applyFont="1" applyFill="1" applyBorder="1" applyAlignment="1" applyProtection="1">
      <alignment horizontal="center" vertical="top" wrapText="1"/>
      <protection hidden="1"/>
    </xf>
    <xf numFmtId="0" fontId="4" fillId="3" borderId="22" xfId="0" applyFont="1" applyFill="1" applyBorder="1" applyAlignment="1" applyProtection="1">
      <alignment horizontal="center" vertical="top" wrapText="1"/>
      <protection hidden="1"/>
    </xf>
    <xf numFmtId="0" fontId="4" fillId="3" borderId="23" xfId="0" applyFont="1" applyFill="1" applyBorder="1" applyAlignment="1" applyProtection="1">
      <alignment horizontal="center" vertical="top" wrapText="1"/>
      <protection hidden="1"/>
    </xf>
    <xf numFmtId="0" fontId="4" fillId="3" borderId="24" xfId="0" applyFont="1" applyFill="1" applyBorder="1" applyAlignment="1" applyProtection="1">
      <alignment horizontal="center" vertical="top" wrapText="1"/>
      <protection hidden="1"/>
    </xf>
    <xf numFmtId="0" fontId="4" fillId="2" borderId="33" xfId="0" applyFont="1" applyFill="1" applyBorder="1" applyAlignment="1" applyProtection="1">
      <alignment horizontal="center"/>
      <protection hidden="1"/>
    </xf>
    <xf numFmtId="0" fontId="4" fillId="2" borderId="34" xfId="0" applyFont="1" applyFill="1" applyBorder="1" applyAlignment="1" applyProtection="1">
      <alignment horizontal="center"/>
      <protection hidden="1"/>
    </xf>
    <xf numFmtId="0" fontId="4" fillId="2" borderId="35" xfId="0" applyFont="1" applyFill="1" applyBorder="1" applyAlignment="1" applyProtection="1">
      <alignment horizontal="center"/>
      <protection hidden="1"/>
    </xf>
    <xf numFmtId="2" fontId="4" fillId="3" borderId="19" xfId="0" applyNumberFormat="1" applyFont="1" applyFill="1" applyBorder="1" applyAlignment="1" applyProtection="1">
      <alignment horizontal="center" vertical="top" wrapText="1"/>
      <protection hidden="1"/>
    </xf>
    <xf numFmtId="2" fontId="4" fillId="3" borderId="8" xfId="0" applyNumberFormat="1" applyFont="1" applyFill="1" applyBorder="1" applyAlignment="1" applyProtection="1">
      <alignment horizontal="center" vertical="top" wrapText="1"/>
      <protection hidden="1"/>
    </xf>
    <xf numFmtId="2" fontId="4" fillId="3" borderId="21" xfId="0" applyNumberFormat="1" applyFont="1" applyFill="1" applyBorder="1" applyAlignment="1" applyProtection="1">
      <alignment horizontal="center" vertical="top" wrapText="1"/>
      <protection hidden="1"/>
    </xf>
    <xf numFmtId="2" fontId="4" fillId="3" borderId="0" xfId="0" applyNumberFormat="1" applyFont="1" applyFill="1" applyBorder="1" applyAlignment="1" applyProtection="1">
      <alignment horizontal="center" vertical="top" wrapText="1"/>
      <protection hidden="1"/>
    </xf>
    <xf numFmtId="0" fontId="15" fillId="3" borderId="23" xfId="0" applyFont="1" applyFill="1" applyBorder="1" applyAlignment="1" applyProtection="1">
      <alignment horizontal="center" vertical="center" wrapText="1"/>
      <protection hidden="1"/>
    </xf>
    <xf numFmtId="0" fontId="15" fillId="3" borderId="24" xfId="0" applyFont="1" applyFill="1" applyBorder="1" applyAlignment="1" applyProtection="1">
      <alignment horizontal="center" vertical="center" wrapText="1"/>
      <protection hidden="1"/>
    </xf>
    <xf numFmtId="0" fontId="15" fillId="3" borderId="28" xfId="0" applyFont="1" applyFill="1" applyBorder="1" applyAlignment="1" applyProtection="1">
      <alignment horizontal="center" vertical="center" wrapText="1"/>
      <protection hidden="1"/>
    </xf>
    <xf numFmtId="0" fontId="15" fillId="3" borderId="29" xfId="0" applyFont="1" applyFill="1" applyBorder="1" applyAlignment="1" applyProtection="1">
      <alignment horizontal="center" vertical="center" wrapText="1"/>
      <protection hidden="1"/>
    </xf>
    <xf numFmtId="0" fontId="15" fillId="3" borderId="28" xfId="0" applyFont="1" applyFill="1" applyBorder="1" applyAlignment="1" applyProtection="1">
      <alignment horizontal="left" vertical="center" wrapText="1"/>
      <protection hidden="1"/>
    </xf>
    <xf numFmtId="0" fontId="15" fillId="3" borderId="29" xfId="0" applyFont="1" applyFill="1" applyBorder="1" applyAlignment="1" applyProtection="1">
      <alignment horizontal="left" vertical="center" wrapText="1"/>
      <protection hidden="1"/>
    </xf>
    <xf numFmtId="0" fontId="15" fillId="3" borderId="23" xfId="0" applyFont="1" applyFill="1" applyBorder="1" applyAlignment="1" applyProtection="1">
      <alignment horizontal="center" vertical="top" wrapText="1"/>
      <protection hidden="1"/>
    </xf>
    <xf numFmtId="0" fontId="15" fillId="3" borderId="6" xfId="0" applyFont="1" applyFill="1" applyBorder="1" applyAlignment="1" applyProtection="1">
      <alignment horizontal="center" vertical="top" wrapText="1"/>
      <protection hidden="1"/>
    </xf>
    <xf numFmtId="0" fontId="15" fillId="3" borderId="16" xfId="0" applyFont="1" applyFill="1" applyBorder="1" applyAlignment="1" applyProtection="1">
      <alignment horizontal="center" vertical="top" wrapText="1"/>
      <protection hidden="1"/>
    </xf>
  </cellXfs>
  <cellStyles count="4">
    <cellStyle name="Comma" xfId="1" builtinId="3"/>
    <cellStyle name="Currency" xfId="2" builtinId="4"/>
    <cellStyle name="Normal" xfId="0" builtinId="0"/>
    <cellStyle name="Percent" xfId="3"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s>
  <tableStyles count="0" defaultTableStyle="TableStyleMedium2" defaultPivotStyle="PivotStyleLight16"/>
  <colors>
    <mruColors>
      <color rgb="FFF8FDB1"/>
      <color rgb="FFFF6D6D"/>
      <color rgb="FF7FAECB"/>
      <color rgb="FFEFFB57"/>
      <color rgb="FF7BBE4A"/>
      <color rgb="FF396D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07007874015748"/>
          <c:y val="5.8528925522884932E-2"/>
          <c:w val="0.67724454555753022"/>
          <c:h val="0.70410512937699954"/>
        </c:manualLayout>
      </c:layout>
      <c:barChart>
        <c:barDir val="col"/>
        <c:grouping val="clustered"/>
        <c:varyColors val="0"/>
        <c:dLbls>
          <c:showLegendKey val="0"/>
          <c:showVal val="0"/>
          <c:showCatName val="0"/>
          <c:showSerName val="0"/>
          <c:showPercent val="0"/>
          <c:showBubbleSize val="0"/>
        </c:dLbls>
        <c:gapWidth val="0"/>
        <c:axId val="322853256"/>
        <c:axId val="322853648"/>
      </c:barChart>
      <c:catAx>
        <c:axId val="322853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7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22853648"/>
        <c:crosses val="autoZero"/>
        <c:auto val="1"/>
        <c:lblAlgn val="ctr"/>
        <c:lblOffset val="100"/>
        <c:noMultiLvlLbl val="0"/>
      </c:catAx>
      <c:valAx>
        <c:axId val="322853648"/>
        <c:scaling>
          <c:orientation val="minMax"/>
        </c:scaling>
        <c:delete val="1"/>
        <c:axPos val="l"/>
        <c:numFmt formatCode="0.00" sourceLinked="1"/>
        <c:majorTickMark val="none"/>
        <c:minorTickMark val="none"/>
        <c:tickLblPos val="nextTo"/>
        <c:crossAx val="322853256"/>
        <c:crosses val="autoZero"/>
        <c:crossBetween val="between"/>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213213</xdr:colOff>
      <xdr:row>1</xdr:row>
      <xdr:rowOff>0</xdr:rowOff>
    </xdr:from>
    <xdr:to>
      <xdr:col>13</xdr:col>
      <xdr:colOff>1025037</xdr:colOff>
      <xdr:row>4</xdr:row>
      <xdr:rowOff>133678</xdr:rowOff>
    </xdr:to>
    <xdr:pic>
      <xdr:nvPicPr>
        <xdr:cNvPr id="4" name="Picture 3" descr="NDP">
          <a:extLst>
            <a:ext uri="{FF2B5EF4-FFF2-40B4-BE49-F238E27FC236}">
              <a16:creationId xmlns:a16="http://schemas.microsoft.com/office/drawing/2014/main" id="{B256BB99-6BD4-4D71-9C3A-80A65492D5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78790" y="249848"/>
          <a:ext cx="1720362" cy="7535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295276</xdr:colOff>
      <xdr:row>36</xdr:row>
      <xdr:rowOff>114300</xdr:rowOff>
    </xdr:from>
    <xdr:to>
      <xdr:col>10</xdr:col>
      <xdr:colOff>66675</xdr:colOff>
      <xdr:row>44</xdr:row>
      <xdr:rowOff>114300</xdr:rowOff>
    </xdr:to>
    <xdr:graphicFrame macro="">
      <xdr:nvGraphicFramePr>
        <xdr:cNvPr id="5" name="Chart 4">
          <a:extLst>
            <a:ext uri="{FF2B5EF4-FFF2-40B4-BE49-F238E27FC236}">
              <a16:creationId xmlns:a16="http://schemas.microsoft.com/office/drawing/2014/main" id="{F68BBAD5-9507-48D8-A596-2CAF5CC88C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88212-7AF9-413A-8159-C8C5C5BEBE48}">
  <dimension ref="A1:AF132"/>
  <sheetViews>
    <sheetView tabSelected="1" view="pageBreakPreview" topLeftCell="A33" zoomScaleNormal="100" zoomScaleSheetLayoutView="100" workbookViewId="0">
      <selection activeCell="B53" sqref="B53:C53"/>
    </sheetView>
  </sheetViews>
  <sheetFormatPr defaultRowHeight="13.5" x14ac:dyDescent="0.3"/>
  <cols>
    <col min="1" max="1" width="1.85546875" style="4" customWidth="1"/>
    <col min="2" max="2" width="19.5703125" style="4" customWidth="1"/>
    <col min="3" max="3" width="9.140625" style="4"/>
    <col min="4" max="4" width="11.28515625" style="4" bestFit="1" customWidth="1"/>
    <col min="5" max="5" width="8" style="4" bestFit="1" customWidth="1"/>
    <col min="6" max="7" width="9.140625" style="4"/>
    <col min="8" max="8" width="17.5703125" style="4" customWidth="1"/>
    <col min="9" max="10" width="11.5703125" style="4" bestFit="1" customWidth="1"/>
    <col min="11" max="11" width="11.42578125" style="4" customWidth="1"/>
    <col min="12" max="12" width="10.7109375" style="4" bestFit="1" customWidth="1"/>
    <col min="13" max="13" width="13.5703125" style="4" customWidth="1"/>
    <col min="14" max="14" width="22" style="4" customWidth="1"/>
    <col min="15" max="15" width="35.42578125" style="6" hidden="1" customWidth="1"/>
    <col min="16" max="16" width="10.7109375" style="6" hidden="1" customWidth="1"/>
    <col min="17" max="17" width="9" style="6" hidden="1" customWidth="1"/>
    <col min="18" max="20" width="9.140625" style="6" hidden="1" customWidth="1"/>
    <col min="21" max="21" width="9.85546875" style="6" hidden="1" customWidth="1"/>
    <col min="22" max="23" width="9.140625" style="6" hidden="1" customWidth="1"/>
    <col min="24" max="24" width="9.85546875" style="6" hidden="1" customWidth="1"/>
    <col min="25" max="25" width="9.85546875" style="6" customWidth="1"/>
    <col min="26" max="32" width="9.140625" style="6" customWidth="1"/>
    <col min="33" max="16384" width="9.140625" style="6"/>
  </cols>
  <sheetData>
    <row r="1" spans="1:15" x14ac:dyDescent="0.3">
      <c r="A1" s="2"/>
      <c r="B1" s="3"/>
      <c r="C1" s="3"/>
      <c r="D1" s="3"/>
      <c r="E1" s="3"/>
      <c r="F1" s="3"/>
      <c r="G1" s="3"/>
      <c r="H1" s="3"/>
      <c r="I1" s="3"/>
      <c r="J1" s="3"/>
      <c r="K1" s="3"/>
      <c r="L1" s="3"/>
      <c r="M1" s="3"/>
      <c r="N1" s="3"/>
      <c r="O1" s="6">
        <v>0</v>
      </c>
    </row>
    <row r="2" spans="1:15" ht="22.5" x14ac:dyDescent="0.3">
      <c r="A2" s="5"/>
      <c r="B2" s="46" t="s">
        <v>37</v>
      </c>
      <c r="C2" s="6"/>
      <c r="D2" s="7"/>
      <c r="E2" s="6"/>
      <c r="F2" s="6"/>
      <c r="G2" s="6"/>
      <c r="H2" s="6"/>
      <c r="I2" s="6"/>
      <c r="J2" s="6"/>
      <c r="K2" s="6"/>
      <c r="L2" s="6"/>
      <c r="M2" s="6"/>
      <c r="N2" s="6"/>
      <c r="O2" s="20">
        <v>0</v>
      </c>
    </row>
    <row r="3" spans="1:15" x14ac:dyDescent="0.3">
      <c r="A3" s="5"/>
      <c r="B3" s="6"/>
      <c r="C3" s="6"/>
      <c r="D3" s="6"/>
      <c r="E3" s="6"/>
      <c r="F3" s="6"/>
      <c r="G3" s="6"/>
      <c r="H3" s="6"/>
      <c r="I3" s="6"/>
      <c r="J3" s="6"/>
      <c r="K3" s="6"/>
      <c r="L3" s="6"/>
      <c r="M3" s="6"/>
      <c r="N3" s="6"/>
    </row>
    <row r="4" spans="1:15" x14ac:dyDescent="0.3">
      <c r="A4" s="5"/>
      <c r="B4" s="6" t="s">
        <v>38</v>
      </c>
      <c r="C4" s="6"/>
      <c r="D4" s="6"/>
      <c r="E4" s="6"/>
      <c r="F4" s="6"/>
      <c r="G4" s="6"/>
      <c r="H4" s="6"/>
      <c r="I4" s="6"/>
      <c r="J4" s="6"/>
      <c r="K4" s="6"/>
      <c r="L4" s="6"/>
      <c r="M4" s="6"/>
      <c r="N4" s="6"/>
    </row>
    <row r="5" spans="1:15" x14ac:dyDescent="0.3">
      <c r="A5" s="5"/>
      <c r="B5" s="6"/>
      <c r="C5" s="6"/>
      <c r="D5" s="6"/>
      <c r="E5" s="6"/>
      <c r="F5" s="6"/>
      <c r="G5" s="6"/>
      <c r="H5" s="6"/>
      <c r="I5" s="6"/>
      <c r="J5" s="6"/>
      <c r="K5" s="6"/>
      <c r="L5" s="6"/>
      <c r="M5" s="6"/>
      <c r="N5" s="6"/>
    </row>
    <row r="6" spans="1:15" ht="13.5" customHeight="1" x14ac:dyDescent="0.3">
      <c r="A6" s="5"/>
      <c r="B6" s="123" t="s">
        <v>56</v>
      </c>
      <c r="C6" s="123"/>
      <c r="D6" s="123"/>
      <c r="E6" s="123"/>
      <c r="F6" s="123"/>
      <c r="G6" s="123"/>
      <c r="H6" s="6"/>
      <c r="I6" s="6"/>
      <c r="J6" s="6"/>
      <c r="K6" s="6"/>
      <c r="L6" s="6"/>
      <c r="M6" s="95"/>
      <c r="N6" s="95"/>
    </row>
    <row r="7" spans="1:15" x14ac:dyDescent="0.3">
      <c r="A7" s="5"/>
      <c r="B7" s="123"/>
      <c r="C7" s="123"/>
      <c r="D7" s="123"/>
      <c r="E7" s="123"/>
      <c r="F7" s="123"/>
      <c r="G7" s="123"/>
      <c r="H7" s="6"/>
      <c r="I7" s="6"/>
      <c r="J7" s="6"/>
      <c r="K7" s="6"/>
      <c r="L7" s="6"/>
      <c r="M7" s="95"/>
      <c r="N7" s="95"/>
    </row>
    <row r="8" spans="1:15" x14ac:dyDescent="0.3">
      <c r="A8" s="5"/>
      <c r="B8" s="123"/>
      <c r="C8" s="123"/>
      <c r="D8" s="123"/>
      <c r="E8" s="123"/>
      <c r="F8" s="123"/>
      <c r="G8" s="123"/>
      <c r="H8" s="6"/>
      <c r="I8" s="6"/>
      <c r="J8" s="6"/>
      <c r="K8" s="6"/>
      <c r="L8" s="6"/>
      <c r="M8" s="95"/>
      <c r="N8" s="95"/>
    </row>
    <row r="9" spans="1:15" x14ac:dyDescent="0.3">
      <c r="A9" s="5"/>
      <c r="B9" s="66"/>
      <c r="C9" s="66"/>
      <c r="D9" s="66"/>
      <c r="E9" s="66"/>
      <c r="F9" s="66"/>
      <c r="G9" s="66"/>
      <c r="H9" s="6"/>
      <c r="I9" s="6"/>
      <c r="J9" s="6"/>
      <c r="K9" s="6"/>
      <c r="L9" s="6"/>
      <c r="M9" s="95"/>
      <c r="N9" s="95"/>
    </row>
    <row r="10" spans="1:15" ht="19.5" thickBot="1" x14ac:dyDescent="0.35">
      <c r="A10" s="5"/>
      <c r="B10" s="8" t="s">
        <v>57</v>
      </c>
      <c r="C10" s="9"/>
      <c r="D10" s="9"/>
      <c r="E10" s="9"/>
      <c r="F10" s="8"/>
      <c r="G10" s="9"/>
      <c r="H10" s="9"/>
      <c r="I10" s="9"/>
      <c r="J10" s="9"/>
      <c r="K10" s="9"/>
      <c r="L10" s="9"/>
      <c r="M10" s="9"/>
      <c r="N10" s="9"/>
    </row>
    <row r="11" spans="1:15" ht="8.25" customHeight="1" x14ac:dyDescent="0.3">
      <c r="A11" s="5"/>
      <c r="B11" s="66"/>
      <c r="C11" s="66"/>
      <c r="D11" s="66"/>
      <c r="E11" s="66"/>
      <c r="F11" s="66"/>
      <c r="G11" s="66"/>
      <c r="H11" s="6"/>
      <c r="I11" s="6"/>
      <c r="J11" s="6"/>
      <c r="K11" s="6"/>
      <c r="L11" s="6"/>
      <c r="M11" s="95"/>
      <c r="N11" s="95"/>
    </row>
    <row r="12" spans="1:15" x14ac:dyDescent="0.3">
      <c r="A12" s="5"/>
      <c r="B12" s="67" t="s">
        <v>58</v>
      </c>
      <c r="C12" s="66"/>
      <c r="D12" s="66"/>
      <c r="E12" s="66"/>
      <c r="F12" s="66"/>
      <c r="G12" s="66"/>
      <c r="H12" s="6"/>
      <c r="I12" s="6"/>
      <c r="J12" s="6"/>
      <c r="K12" s="6"/>
      <c r="L12" s="6"/>
      <c r="M12" s="95"/>
      <c r="N12" s="95"/>
    </row>
    <row r="13" spans="1:15" x14ac:dyDescent="0.3">
      <c r="A13" s="5"/>
      <c r="B13" s="123" t="s">
        <v>59</v>
      </c>
      <c r="C13" s="123"/>
      <c r="D13" s="123"/>
      <c r="E13" s="123"/>
      <c r="F13" s="123"/>
      <c r="G13" s="123"/>
      <c r="H13" s="123"/>
      <c r="I13" s="123"/>
      <c r="J13" s="123"/>
      <c r="K13" s="123"/>
      <c r="L13" s="123"/>
      <c r="M13" s="123"/>
      <c r="N13" s="124"/>
    </row>
    <row r="14" spans="1:15" x14ac:dyDescent="0.3">
      <c r="A14" s="5"/>
      <c r="B14" s="123"/>
      <c r="C14" s="123"/>
      <c r="D14" s="123"/>
      <c r="E14" s="123"/>
      <c r="F14" s="123"/>
      <c r="G14" s="123"/>
      <c r="H14" s="123"/>
      <c r="I14" s="123"/>
      <c r="J14" s="123"/>
      <c r="K14" s="123"/>
      <c r="L14" s="123"/>
      <c r="M14" s="123"/>
      <c r="N14" s="124"/>
    </row>
    <row r="15" spans="1:15" ht="9" customHeight="1" x14ac:dyDescent="0.3">
      <c r="A15" s="5"/>
      <c r="C15" s="66"/>
      <c r="D15" s="66"/>
      <c r="E15" s="66"/>
      <c r="F15" s="66"/>
      <c r="G15" s="66"/>
      <c r="H15" s="6"/>
      <c r="I15" s="6"/>
      <c r="J15" s="6"/>
      <c r="K15" s="6"/>
      <c r="L15" s="6"/>
      <c r="M15" s="95"/>
      <c r="N15" s="95"/>
    </row>
    <row r="16" spans="1:15" x14ac:dyDescent="0.3">
      <c r="A16" s="5"/>
      <c r="B16" s="67" t="s">
        <v>60</v>
      </c>
      <c r="C16" s="66"/>
      <c r="D16" s="66"/>
      <c r="E16" s="66"/>
      <c r="F16" s="66"/>
      <c r="G16" s="66"/>
      <c r="H16" s="6"/>
      <c r="I16" s="6"/>
      <c r="J16" s="6"/>
      <c r="K16" s="6"/>
      <c r="L16" s="6"/>
      <c r="M16" s="95"/>
      <c r="N16" s="95"/>
    </row>
    <row r="17" spans="1:14" x14ac:dyDescent="0.3">
      <c r="A17" s="5"/>
      <c r="B17" s="123" t="s">
        <v>73</v>
      </c>
      <c r="C17" s="123"/>
      <c r="D17" s="123"/>
      <c r="E17" s="123"/>
      <c r="F17" s="123"/>
      <c r="G17" s="123"/>
      <c r="H17" s="123"/>
      <c r="I17" s="123"/>
      <c r="J17" s="123"/>
      <c r="K17" s="123"/>
      <c r="L17" s="123"/>
      <c r="M17" s="123"/>
      <c r="N17" s="124"/>
    </row>
    <row r="18" spans="1:14" x14ac:dyDescent="0.3">
      <c r="A18" s="5"/>
      <c r="B18" s="123"/>
      <c r="C18" s="123"/>
      <c r="D18" s="123"/>
      <c r="E18" s="123"/>
      <c r="F18" s="123"/>
      <c r="G18" s="123"/>
      <c r="H18" s="123"/>
      <c r="I18" s="123"/>
      <c r="J18" s="123"/>
      <c r="K18" s="123"/>
      <c r="L18" s="123"/>
      <c r="M18" s="123"/>
      <c r="N18" s="124"/>
    </row>
    <row r="19" spans="1:14" x14ac:dyDescent="0.3">
      <c r="A19" s="5"/>
      <c r="B19" s="6" t="s">
        <v>61</v>
      </c>
      <c r="C19" s="66"/>
      <c r="D19" s="66"/>
      <c r="E19" s="66"/>
      <c r="F19" s="66"/>
      <c r="G19" s="66"/>
      <c r="H19" s="6"/>
      <c r="I19" s="6"/>
      <c r="J19" s="6"/>
      <c r="K19" s="6"/>
      <c r="L19" s="6"/>
      <c r="M19" s="95"/>
      <c r="N19" s="95"/>
    </row>
    <row r="20" spans="1:14" x14ac:dyDescent="0.3">
      <c r="A20" s="5"/>
      <c r="B20" s="6" t="s">
        <v>62</v>
      </c>
      <c r="C20" s="66"/>
      <c r="D20" s="66"/>
      <c r="E20" s="66"/>
      <c r="F20" s="66"/>
      <c r="G20" s="66"/>
      <c r="H20" s="6"/>
      <c r="I20" s="6"/>
      <c r="J20" s="6"/>
      <c r="K20" s="6"/>
      <c r="L20" s="6"/>
      <c r="M20" s="95"/>
      <c r="N20" s="95"/>
    </row>
    <row r="21" spans="1:14" x14ac:dyDescent="0.3">
      <c r="A21" s="5"/>
      <c r="B21" s="6" t="s">
        <v>63</v>
      </c>
      <c r="C21" s="66"/>
      <c r="D21" s="66"/>
      <c r="E21" s="66"/>
      <c r="F21" s="66"/>
      <c r="G21" s="66"/>
      <c r="H21" s="6"/>
      <c r="I21" s="6"/>
      <c r="J21" s="6"/>
      <c r="K21" s="6"/>
      <c r="L21" s="6"/>
      <c r="M21" s="95"/>
      <c r="N21" s="95"/>
    </row>
    <row r="22" spans="1:14" ht="9" customHeight="1" x14ac:dyDescent="0.3">
      <c r="A22" s="5"/>
      <c r="B22" s="6"/>
      <c r="C22" s="66"/>
      <c r="D22" s="66"/>
      <c r="E22" s="66"/>
      <c r="F22" s="66"/>
      <c r="G22" s="66"/>
      <c r="H22" s="6"/>
      <c r="I22" s="6"/>
      <c r="J22" s="6"/>
      <c r="K22" s="6"/>
      <c r="L22" s="6"/>
      <c r="M22" s="95"/>
      <c r="N22" s="95"/>
    </row>
    <row r="23" spans="1:14" ht="19.5" thickBot="1" x14ac:dyDescent="0.35">
      <c r="A23" s="5"/>
      <c r="B23" s="8" t="s">
        <v>74</v>
      </c>
      <c r="C23" s="9"/>
      <c r="D23" s="9"/>
      <c r="E23" s="9"/>
      <c r="F23" s="8"/>
      <c r="G23" s="9"/>
      <c r="H23" s="9"/>
      <c r="I23" s="9"/>
      <c r="J23" s="9"/>
      <c r="K23" s="9"/>
      <c r="L23" s="9"/>
      <c r="M23" s="9"/>
      <c r="N23" s="9"/>
    </row>
    <row r="24" spans="1:14" ht="11.25" customHeight="1" x14ac:dyDescent="0.3">
      <c r="A24" s="5"/>
      <c r="B24" s="35"/>
      <c r="C24" s="66"/>
      <c r="D24" s="66"/>
      <c r="E24" s="66"/>
      <c r="F24" s="66"/>
      <c r="G24" s="66"/>
      <c r="H24" s="6"/>
      <c r="I24" s="6"/>
      <c r="J24" s="6"/>
      <c r="K24" s="6"/>
      <c r="L24" s="6"/>
      <c r="M24" s="95"/>
      <c r="N24" s="95"/>
    </row>
    <row r="25" spans="1:14" ht="18.75" x14ac:dyDescent="0.3">
      <c r="A25" s="5"/>
      <c r="B25" s="101" t="s">
        <v>75</v>
      </c>
      <c r="C25" s="103"/>
      <c r="D25" s="103"/>
      <c r="E25" s="103"/>
      <c r="F25" s="103"/>
      <c r="G25" s="103"/>
      <c r="H25" s="6"/>
      <c r="I25" s="6"/>
      <c r="J25" s="6"/>
      <c r="K25" s="6"/>
      <c r="L25" s="6"/>
      <c r="M25" s="95"/>
      <c r="N25" s="95"/>
    </row>
    <row r="26" spans="1:14" ht="11.25" customHeight="1" x14ac:dyDescent="0.3">
      <c r="A26" s="5"/>
      <c r="B26" s="35"/>
      <c r="C26" s="66"/>
      <c r="D26" s="66"/>
      <c r="E26" s="66"/>
      <c r="F26" s="66"/>
      <c r="G26" s="66"/>
      <c r="H26" s="6"/>
      <c r="I26" s="6"/>
      <c r="J26" s="6"/>
      <c r="K26" s="6"/>
      <c r="L26" s="6"/>
      <c r="M26" s="95"/>
      <c r="N26" s="95"/>
    </row>
    <row r="27" spans="1:14" ht="18.75" x14ac:dyDescent="0.3">
      <c r="A27" s="5"/>
      <c r="B27" s="102" t="s">
        <v>76</v>
      </c>
      <c r="C27" s="102"/>
      <c r="D27" s="102"/>
      <c r="E27" s="102"/>
      <c r="F27" s="102"/>
      <c r="G27" s="102"/>
      <c r="H27" s="6"/>
      <c r="I27" s="6"/>
      <c r="J27" s="6"/>
      <c r="K27" s="6"/>
      <c r="L27" s="6"/>
      <c r="M27" s="95"/>
      <c r="N27" s="95"/>
    </row>
    <row r="28" spans="1:14" ht="7.5" customHeight="1" x14ac:dyDescent="0.3">
      <c r="A28" s="5"/>
      <c r="B28" s="35"/>
      <c r="C28" s="66"/>
      <c r="D28" s="66"/>
      <c r="E28" s="66"/>
      <c r="F28" s="66"/>
      <c r="G28" s="66"/>
      <c r="H28" s="6"/>
      <c r="I28" s="6"/>
      <c r="J28" s="6"/>
      <c r="K28" s="6"/>
      <c r="L28" s="6"/>
      <c r="M28" s="95"/>
      <c r="N28" s="95"/>
    </row>
    <row r="29" spans="1:14" ht="7.5" customHeight="1" x14ac:dyDescent="0.3">
      <c r="A29" s="5"/>
      <c r="B29" s="6"/>
      <c r="C29" s="6"/>
      <c r="D29" s="6"/>
      <c r="E29" s="6"/>
      <c r="F29" s="6"/>
      <c r="G29" s="6"/>
      <c r="H29" s="6"/>
      <c r="I29" s="6"/>
      <c r="J29" s="6"/>
      <c r="K29" s="6"/>
      <c r="L29" s="6"/>
      <c r="M29" s="95"/>
      <c r="N29" s="95"/>
    </row>
    <row r="30" spans="1:14" ht="19.5" thickBot="1" x14ac:dyDescent="0.35">
      <c r="A30" s="5"/>
      <c r="B30" s="8" t="s">
        <v>28</v>
      </c>
      <c r="C30" s="9"/>
      <c r="D30" s="9"/>
      <c r="E30" s="9"/>
      <c r="F30" s="8" t="s">
        <v>55</v>
      </c>
      <c r="G30" s="9"/>
      <c r="H30" s="9"/>
      <c r="I30" s="9"/>
      <c r="J30" s="9"/>
      <c r="K30" s="9"/>
      <c r="L30" s="9"/>
      <c r="M30" s="9"/>
      <c r="N30" s="9"/>
    </row>
    <row r="31" spans="1:14" x14ac:dyDescent="0.3">
      <c r="A31" s="5"/>
      <c r="B31" s="6"/>
      <c r="C31" s="6"/>
      <c r="D31" s="6"/>
      <c r="E31" s="6"/>
      <c r="F31" s="6"/>
      <c r="G31" s="6"/>
      <c r="H31" s="6"/>
      <c r="I31" s="6"/>
      <c r="J31" s="6"/>
      <c r="K31" s="6"/>
      <c r="L31" s="6"/>
      <c r="M31" s="6"/>
      <c r="N31" s="6"/>
    </row>
    <row r="32" spans="1:14" ht="14.25" x14ac:dyDescent="0.3">
      <c r="A32" s="5"/>
      <c r="B32" s="10" t="s">
        <v>31</v>
      </c>
      <c r="C32" s="10"/>
      <c r="D32" s="11" t="s">
        <v>17</v>
      </c>
      <c r="E32" s="6"/>
      <c r="F32" s="10" t="s">
        <v>47</v>
      </c>
      <c r="G32" s="10"/>
      <c r="H32" s="10"/>
      <c r="I32" s="10" t="s">
        <v>48</v>
      </c>
      <c r="J32" s="10" t="s">
        <v>49</v>
      </c>
      <c r="K32" s="11" t="s">
        <v>50</v>
      </c>
      <c r="L32" s="51"/>
      <c r="M32" s="6"/>
      <c r="N32" s="6"/>
    </row>
    <row r="33" spans="1:31" ht="15.75" x14ac:dyDescent="0.3">
      <c r="A33" s="5"/>
      <c r="B33" s="82" t="str">
        <f>IF(B53="","",B53)</f>
        <v>Social and Community</v>
      </c>
      <c r="C33" s="83"/>
      <c r="D33" s="84">
        <f>($C$104*$N$104)*$L$104</f>
        <v>294552.71999999997</v>
      </c>
      <c r="E33" s="6"/>
      <c r="F33" s="91" t="str">
        <f>B33</f>
        <v>Social and Community</v>
      </c>
      <c r="G33" s="91"/>
      <c r="H33" s="91"/>
      <c r="I33" s="92">
        <f>$M$104</f>
        <v>33.753063514968275</v>
      </c>
      <c r="J33" s="92">
        <f>$N$104</f>
        <v>45.54</v>
      </c>
      <c r="K33" s="92">
        <f>$O$104</f>
        <v>11.786936485031724</v>
      </c>
      <c r="L33" s="96">
        <f>I33-H33</f>
        <v>33.753063514968275</v>
      </c>
      <c r="M33" s="6"/>
      <c r="N33" s="6"/>
    </row>
    <row r="34" spans="1:31" ht="15.75" x14ac:dyDescent="0.3">
      <c r="A34" s="5"/>
      <c r="B34" s="82" t="str">
        <f>IF(B55="","",B55)</f>
        <v>Therapy</v>
      </c>
      <c r="C34" s="83"/>
      <c r="D34" s="84">
        <f>($C$106*$N$106)*$L$106</f>
        <v>115876.2</v>
      </c>
      <c r="E34" s="6"/>
      <c r="F34" s="91" t="str">
        <f>B34</f>
        <v>Therapy</v>
      </c>
      <c r="G34" s="91"/>
      <c r="H34" s="91"/>
      <c r="I34" s="92">
        <f>$M$106</f>
        <v>167.70482603815935</v>
      </c>
      <c r="J34" s="92">
        <f>$N$106</f>
        <v>175.57</v>
      </c>
      <c r="K34" s="92">
        <f>$O$106</f>
        <v>7.8651739618406395</v>
      </c>
      <c r="L34" s="96">
        <f>I34-H34</f>
        <v>167.70482603815935</v>
      </c>
      <c r="M34" s="6"/>
      <c r="N34" s="6"/>
    </row>
    <row r="35" spans="1:31" ht="15.75" x14ac:dyDescent="0.3">
      <c r="A35" s="5"/>
      <c r="B35" s="82" t="str">
        <f>IF(B57="","",B57)</f>
        <v/>
      </c>
      <c r="C35" s="83"/>
      <c r="D35" s="84">
        <f>($C$108*$N$108)*$L$108</f>
        <v>0</v>
      </c>
      <c r="E35" s="6"/>
      <c r="F35" s="82" t="str">
        <f>B35</f>
        <v/>
      </c>
      <c r="G35" s="82"/>
      <c r="H35" s="82"/>
      <c r="I35" s="92">
        <f>$M$108</f>
        <v>0</v>
      </c>
      <c r="J35" s="92">
        <f>$N$108</f>
        <v>0</v>
      </c>
      <c r="K35" s="92">
        <f>$O$108</f>
        <v>0</v>
      </c>
      <c r="L35" s="96">
        <f>IF(K35="",$Q$30,I35-H35)</f>
        <v>0</v>
      </c>
      <c r="M35" s="6"/>
      <c r="N35" s="6"/>
    </row>
    <row r="36" spans="1:31" ht="14.25" x14ac:dyDescent="0.3">
      <c r="A36" s="5"/>
      <c r="B36" s="85" t="s">
        <v>32</v>
      </c>
      <c r="C36" s="83"/>
      <c r="D36" s="86">
        <f>D33+D34</f>
        <v>410428.92</v>
      </c>
      <c r="E36" s="6"/>
      <c r="F36" s="85" t="s">
        <v>3</v>
      </c>
      <c r="G36" s="93"/>
      <c r="H36" s="93"/>
      <c r="I36" s="94">
        <f>M112</f>
        <v>201.45788955312764</v>
      </c>
      <c r="J36" s="94">
        <f>N112</f>
        <v>221.10999999999999</v>
      </c>
      <c r="K36" s="94">
        <f>O112</f>
        <v>19.652110446872364</v>
      </c>
      <c r="L36" s="50"/>
      <c r="M36" s="6"/>
      <c r="N36" s="6"/>
    </row>
    <row r="37" spans="1:31" ht="14.25" x14ac:dyDescent="0.3">
      <c r="A37" s="5"/>
      <c r="B37" s="14"/>
      <c r="C37" s="12"/>
      <c r="D37" s="12"/>
      <c r="E37" s="6"/>
      <c r="F37" s="50"/>
      <c r="G37" s="50"/>
      <c r="H37" s="50"/>
      <c r="I37" s="50"/>
      <c r="J37" s="50"/>
      <c r="K37" s="50"/>
      <c r="L37" s="50"/>
      <c r="M37" s="6"/>
      <c r="N37" s="6"/>
    </row>
    <row r="38" spans="1:31" ht="14.25" x14ac:dyDescent="0.3">
      <c r="A38" s="5"/>
      <c r="B38" s="53" t="s">
        <v>0</v>
      </c>
      <c r="C38" s="10"/>
      <c r="D38" s="11" t="s">
        <v>17</v>
      </c>
      <c r="E38" s="6"/>
      <c r="F38" s="50"/>
      <c r="G38" s="50"/>
      <c r="H38" s="50"/>
      <c r="I38" s="50"/>
      <c r="J38" s="50"/>
      <c r="K38" s="50"/>
      <c r="L38" s="50"/>
      <c r="M38" s="50"/>
      <c r="N38" s="6"/>
    </row>
    <row r="39" spans="1:31" ht="14.25" x14ac:dyDescent="0.3">
      <c r="A39" s="5"/>
      <c r="B39" s="87" t="s">
        <v>27</v>
      </c>
      <c r="C39" s="83"/>
      <c r="D39" s="84">
        <f>E112</f>
        <v>324000</v>
      </c>
      <c r="E39" s="6"/>
      <c r="F39" s="50"/>
      <c r="G39" s="50"/>
      <c r="H39" s="50"/>
      <c r="I39" s="50"/>
      <c r="J39" s="50"/>
      <c r="K39" s="50"/>
      <c r="L39" s="50"/>
      <c r="M39" s="50"/>
      <c r="N39" s="6"/>
    </row>
    <row r="40" spans="1:31" ht="14.25" x14ac:dyDescent="0.3">
      <c r="A40" s="5"/>
      <c r="B40" s="87" t="s">
        <v>7</v>
      </c>
      <c r="C40" s="83"/>
      <c r="D40" s="84">
        <f>D96</f>
        <v>5000</v>
      </c>
      <c r="E40" s="6"/>
      <c r="F40" s="50"/>
      <c r="G40" s="50"/>
      <c r="H40" s="50"/>
      <c r="I40" s="50"/>
      <c r="J40" s="50"/>
      <c r="K40" s="50"/>
      <c r="L40" s="50"/>
      <c r="M40" s="50"/>
      <c r="N40" s="6"/>
    </row>
    <row r="41" spans="1:31" ht="14.25" x14ac:dyDescent="0.3">
      <c r="A41" s="5"/>
      <c r="B41" s="85" t="s">
        <v>8</v>
      </c>
      <c r="C41" s="83"/>
      <c r="D41" s="86">
        <f>D39+D40</f>
        <v>329000</v>
      </c>
      <c r="E41" s="6"/>
      <c r="F41" s="50"/>
      <c r="G41" s="50"/>
      <c r="H41" s="50"/>
      <c r="I41" s="50"/>
      <c r="J41" s="50"/>
      <c r="K41" s="50"/>
      <c r="L41" s="50"/>
      <c r="M41" s="6"/>
      <c r="N41" s="6"/>
    </row>
    <row r="42" spans="1:31" ht="14.25" x14ac:dyDescent="0.3">
      <c r="A42" s="5"/>
      <c r="B42" s="15"/>
      <c r="C42" s="12"/>
      <c r="D42" s="13"/>
      <c r="E42" s="6"/>
      <c r="F42" s="50"/>
      <c r="G42" s="50"/>
      <c r="H42" s="50"/>
      <c r="I42" s="50"/>
      <c r="J42" s="50"/>
      <c r="K42" s="50"/>
      <c r="L42" s="50"/>
      <c r="M42" s="6"/>
      <c r="N42" s="6"/>
    </row>
    <row r="43" spans="1:31" ht="15" thickBot="1" x14ac:dyDescent="0.35">
      <c r="A43" s="5"/>
      <c r="B43" s="88" t="s">
        <v>26</v>
      </c>
      <c r="C43" s="89"/>
      <c r="D43" s="90">
        <f>D36-D41</f>
        <v>81428.919999999984</v>
      </c>
      <c r="E43" s="6"/>
      <c r="F43" s="50"/>
      <c r="G43" s="50"/>
      <c r="H43" s="50"/>
      <c r="I43" s="50"/>
      <c r="J43" s="50"/>
      <c r="K43" s="50"/>
      <c r="L43" s="50"/>
      <c r="M43" s="6"/>
      <c r="N43" s="6"/>
    </row>
    <row r="44" spans="1:31" ht="14.25" thickTop="1" x14ac:dyDescent="0.3">
      <c r="A44" s="5"/>
      <c r="B44" s="6"/>
      <c r="C44" s="6"/>
      <c r="D44" s="6"/>
      <c r="E44" s="6"/>
      <c r="F44" s="6"/>
      <c r="G44" s="6"/>
      <c r="H44" s="6"/>
      <c r="I44" s="6"/>
      <c r="J44" s="6"/>
      <c r="K44" s="6"/>
      <c r="L44" s="6"/>
      <c r="M44" s="6"/>
      <c r="N44" s="6"/>
    </row>
    <row r="45" spans="1:31" ht="19.5" thickBot="1" x14ac:dyDescent="0.35">
      <c r="A45" s="5"/>
      <c r="B45" s="8" t="s">
        <v>46</v>
      </c>
      <c r="C45" s="9"/>
      <c r="D45" s="9"/>
      <c r="E45" s="9"/>
      <c r="F45" s="9"/>
      <c r="G45" s="9"/>
      <c r="H45" s="9"/>
      <c r="I45" s="9"/>
      <c r="J45" s="9"/>
      <c r="K45" s="9"/>
      <c r="L45" s="9"/>
      <c r="M45" s="9"/>
      <c r="N45" s="9"/>
      <c r="AE45" s="69"/>
    </row>
    <row r="46" spans="1:31" ht="10.5" customHeight="1" x14ac:dyDescent="0.3">
      <c r="A46" s="5"/>
      <c r="B46" s="35"/>
      <c r="C46" s="6"/>
      <c r="D46" s="6"/>
      <c r="E46" s="6"/>
      <c r="F46" s="6"/>
      <c r="G46" s="6"/>
      <c r="H46" s="6"/>
      <c r="I46" s="6"/>
      <c r="J46" s="6"/>
      <c r="K46" s="6"/>
      <c r="L46" s="6"/>
      <c r="M46" s="6"/>
      <c r="N46" s="6"/>
      <c r="AE46" s="69"/>
    </row>
    <row r="47" spans="1:31" ht="15.75" x14ac:dyDescent="0.3">
      <c r="A47" s="5"/>
      <c r="B47" s="16" t="s">
        <v>43</v>
      </c>
      <c r="C47" s="17"/>
      <c r="D47" s="17"/>
      <c r="E47" s="17"/>
      <c r="F47" s="17"/>
      <c r="G47" s="6"/>
      <c r="H47" s="6"/>
      <c r="I47" s="6"/>
      <c r="J47" s="6"/>
      <c r="K47" s="6"/>
      <c r="L47" s="6"/>
      <c r="M47" s="6"/>
      <c r="N47" s="6"/>
    </row>
    <row r="48" spans="1:31" x14ac:dyDescent="0.3">
      <c r="A48" s="5"/>
      <c r="B48" s="6"/>
      <c r="C48" s="6"/>
      <c r="D48" s="6"/>
      <c r="E48" s="6"/>
      <c r="F48" s="6"/>
      <c r="G48" s="6"/>
      <c r="H48" s="6"/>
      <c r="I48" s="6"/>
      <c r="J48" s="6"/>
      <c r="K48" s="6"/>
      <c r="L48" s="6"/>
      <c r="M48" s="6"/>
      <c r="N48" s="6"/>
    </row>
    <row r="49" spans="1:32" ht="25.5" x14ac:dyDescent="0.3">
      <c r="A49" s="5"/>
      <c r="B49" s="54" t="s">
        <v>5</v>
      </c>
      <c r="C49" s="54"/>
      <c r="D49" s="54"/>
      <c r="E49" s="54" t="s">
        <v>25</v>
      </c>
      <c r="F49" s="54"/>
      <c r="G49" s="6"/>
      <c r="H49" s="6"/>
      <c r="I49" s="6"/>
      <c r="J49" s="6"/>
      <c r="K49" s="6"/>
      <c r="L49" s="6"/>
      <c r="M49" s="6"/>
      <c r="N49" s="6"/>
    </row>
    <row r="50" spans="1:32" ht="13.5" customHeight="1" x14ac:dyDescent="0.3">
      <c r="A50" s="5"/>
      <c r="B50" s="125" t="s">
        <v>36</v>
      </c>
      <c r="C50" s="125"/>
      <c r="D50" s="26"/>
      <c r="E50" s="125" t="s">
        <v>41</v>
      </c>
      <c r="F50" s="125"/>
      <c r="G50" s="6"/>
      <c r="H50" s="6"/>
      <c r="I50" s="6"/>
      <c r="J50" s="6"/>
      <c r="K50" s="6"/>
      <c r="L50" s="6"/>
      <c r="M50" s="6"/>
      <c r="N50" s="6"/>
    </row>
    <row r="51" spans="1:32" ht="35.25" customHeight="1" x14ac:dyDescent="0.3">
      <c r="A51" s="5"/>
      <c r="B51" s="126"/>
      <c r="C51" s="126"/>
      <c r="D51" s="26"/>
      <c r="E51" s="126"/>
      <c r="F51" s="126"/>
      <c r="G51" s="6"/>
      <c r="H51" s="6"/>
      <c r="I51" s="6"/>
      <c r="J51" s="6"/>
      <c r="K51" s="6"/>
      <c r="L51" s="6"/>
      <c r="M51" s="6"/>
      <c r="N51" s="6"/>
    </row>
    <row r="52" spans="1:32" ht="14.25" thickBot="1" x14ac:dyDescent="0.35">
      <c r="A52" s="5"/>
      <c r="B52" s="6"/>
      <c r="C52" s="6"/>
      <c r="D52" s="6"/>
      <c r="E52" s="6"/>
      <c r="F52" s="6"/>
      <c r="G52" s="6"/>
      <c r="H52" s="6"/>
      <c r="I52" s="6"/>
      <c r="J52" s="6"/>
      <c r="K52" s="6"/>
      <c r="L52" s="6"/>
      <c r="M52" s="6"/>
      <c r="N52" s="6"/>
    </row>
    <row r="53" spans="1:32" ht="15.75" customHeight="1" x14ac:dyDescent="0.3">
      <c r="A53" s="5"/>
      <c r="B53" s="127" t="s">
        <v>39</v>
      </c>
      <c r="C53" s="128"/>
      <c r="D53" s="6"/>
      <c r="E53" s="1">
        <v>45.54</v>
      </c>
      <c r="F53" s="6"/>
      <c r="G53" s="6"/>
      <c r="H53" s="6"/>
      <c r="I53" s="6"/>
      <c r="J53" s="6"/>
      <c r="K53" s="6"/>
      <c r="L53" s="6"/>
      <c r="M53" s="6"/>
      <c r="N53" s="6"/>
    </row>
    <row r="54" spans="1:32" ht="9.75" customHeight="1" thickBot="1" x14ac:dyDescent="0.35">
      <c r="A54" s="5"/>
      <c r="B54" s="47"/>
      <c r="C54" s="47"/>
      <c r="D54" s="6"/>
      <c r="E54" s="27"/>
      <c r="F54" s="6"/>
      <c r="G54" s="6"/>
      <c r="H54" s="6"/>
      <c r="I54" s="6"/>
      <c r="J54" s="6"/>
      <c r="K54" s="6"/>
      <c r="L54" s="6"/>
      <c r="M54" s="6"/>
      <c r="N54" s="6"/>
    </row>
    <row r="55" spans="1:32" x14ac:dyDescent="0.3">
      <c r="A55" s="5"/>
      <c r="B55" s="127" t="s">
        <v>40</v>
      </c>
      <c r="C55" s="128"/>
      <c r="D55" s="6"/>
      <c r="E55" s="1">
        <v>175.57</v>
      </c>
      <c r="F55" s="6"/>
      <c r="G55" s="6"/>
      <c r="H55" s="6"/>
      <c r="I55" s="6"/>
      <c r="J55" s="6"/>
      <c r="K55" s="6"/>
      <c r="L55" s="6"/>
      <c r="M55" s="6"/>
      <c r="N55" s="6"/>
    </row>
    <row r="56" spans="1:32" ht="9.75" customHeight="1" thickBot="1" x14ac:dyDescent="0.35">
      <c r="A56" s="5"/>
      <c r="B56" s="6"/>
      <c r="C56" s="6"/>
      <c r="D56" s="6"/>
      <c r="E56" s="6"/>
      <c r="F56" s="6"/>
      <c r="G56" s="6"/>
      <c r="H56" s="6"/>
      <c r="I56" s="6"/>
      <c r="J56" s="6"/>
      <c r="K56" s="6"/>
      <c r="L56" s="6"/>
      <c r="M56" s="6"/>
      <c r="N56" s="6"/>
    </row>
    <row r="57" spans="1:32" x14ac:dyDescent="0.3">
      <c r="A57" s="5"/>
      <c r="B57" s="127"/>
      <c r="C57" s="128"/>
      <c r="D57" s="6"/>
      <c r="E57" s="1"/>
      <c r="F57" s="6"/>
      <c r="G57" s="6"/>
      <c r="H57" s="6"/>
      <c r="I57" s="6"/>
      <c r="J57" s="6"/>
      <c r="K57" s="6"/>
      <c r="L57" s="6"/>
      <c r="M57" s="6"/>
      <c r="N57" s="6"/>
    </row>
    <row r="58" spans="1:32" x14ac:dyDescent="0.3">
      <c r="A58" s="5"/>
      <c r="B58" s="6"/>
      <c r="C58" s="6"/>
      <c r="D58" s="6"/>
      <c r="E58" s="6"/>
      <c r="F58" s="6"/>
      <c r="G58" s="6"/>
      <c r="H58" s="6"/>
      <c r="I58" s="6"/>
      <c r="J58" s="6"/>
      <c r="K58" s="6"/>
      <c r="L58" s="6"/>
      <c r="M58" s="6"/>
      <c r="N58" s="6"/>
    </row>
    <row r="59" spans="1:32" ht="19.5" thickBot="1" x14ac:dyDescent="0.35">
      <c r="A59" s="5"/>
      <c r="B59" s="8" t="s">
        <v>0</v>
      </c>
      <c r="C59" s="9"/>
      <c r="D59" s="9"/>
      <c r="E59" s="9"/>
      <c r="F59" s="9"/>
      <c r="G59" s="9"/>
      <c r="H59" s="9"/>
      <c r="I59" s="9"/>
      <c r="J59" s="9"/>
      <c r="K59" s="9"/>
      <c r="L59" s="9"/>
      <c r="M59" s="9"/>
      <c r="N59" s="9"/>
      <c r="AF59" s="69"/>
    </row>
    <row r="60" spans="1:32" x14ac:dyDescent="0.3">
      <c r="A60" s="5"/>
      <c r="B60" s="6"/>
      <c r="C60" s="6"/>
      <c r="D60" s="6"/>
      <c r="E60" s="6"/>
      <c r="F60" s="6"/>
      <c r="G60" s="6"/>
      <c r="H60" s="6"/>
      <c r="I60" s="6"/>
      <c r="J60" s="6"/>
      <c r="K60" s="6"/>
      <c r="L60" s="6"/>
      <c r="M60" s="6"/>
      <c r="N60" s="6"/>
    </row>
    <row r="61" spans="1:32" ht="15.75" x14ac:dyDescent="0.3">
      <c r="A61" s="5"/>
      <c r="B61" s="16" t="s">
        <v>2</v>
      </c>
      <c r="C61" s="17"/>
      <c r="D61" s="49"/>
      <c r="E61" s="17"/>
      <c r="F61" s="17"/>
      <c r="G61" s="17"/>
      <c r="H61" s="17"/>
      <c r="I61" s="17"/>
      <c r="J61" s="17"/>
      <c r="K61" s="129"/>
      <c r="L61" s="129"/>
      <c r="M61" s="56"/>
      <c r="N61" s="17"/>
    </row>
    <row r="62" spans="1:32" ht="21" customHeight="1" x14ac:dyDescent="0.3">
      <c r="A62" s="5"/>
      <c r="B62" s="130" t="s">
        <v>65</v>
      </c>
      <c r="C62" s="131"/>
      <c r="D62" s="130" t="s">
        <v>66</v>
      </c>
      <c r="E62" s="131"/>
      <c r="F62" s="130" t="s">
        <v>67</v>
      </c>
      <c r="G62" s="131"/>
      <c r="H62" s="130" t="s">
        <v>68</v>
      </c>
      <c r="I62" s="131"/>
      <c r="J62" s="70" t="s">
        <v>35</v>
      </c>
      <c r="K62" s="139" t="s">
        <v>69</v>
      </c>
      <c r="L62" s="140"/>
      <c r="M62" s="140"/>
      <c r="N62" s="140"/>
    </row>
    <row r="63" spans="1:32" ht="24" customHeight="1" x14ac:dyDescent="0.3">
      <c r="A63" s="5"/>
      <c r="B63" s="132"/>
      <c r="C63" s="133"/>
      <c r="D63" s="132"/>
      <c r="E63" s="133"/>
      <c r="F63" s="132"/>
      <c r="G63" s="133"/>
      <c r="H63" s="132"/>
      <c r="I63" s="133"/>
      <c r="J63" s="71"/>
      <c r="K63" s="141"/>
      <c r="L63" s="142"/>
      <c r="M63" s="142"/>
      <c r="N63" s="142"/>
    </row>
    <row r="64" spans="1:32" ht="13.5" customHeight="1" x14ac:dyDescent="0.3">
      <c r="A64" s="5"/>
      <c r="B64" s="132"/>
      <c r="C64" s="133"/>
      <c r="D64" s="132"/>
      <c r="E64" s="133"/>
      <c r="F64" s="132"/>
      <c r="G64" s="133"/>
      <c r="H64" s="132"/>
      <c r="I64" s="133"/>
      <c r="J64" s="72"/>
      <c r="K64" s="73" t="s">
        <v>64</v>
      </c>
      <c r="L64" s="74"/>
      <c r="M64" s="74"/>
      <c r="N64" s="75"/>
      <c r="S64" s="68">
        <v>0</v>
      </c>
    </row>
    <row r="65" spans="1:24" x14ac:dyDescent="0.3">
      <c r="A65" s="5"/>
      <c r="B65" s="132"/>
      <c r="C65" s="133"/>
      <c r="D65" s="132"/>
      <c r="E65" s="133"/>
      <c r="F65" s="132"/>
      <c r="G65" s="133"/>
      <c r="H65" s="132"/>
      <c r="I65" s="133"/>
      <c r="J65" s="72"/>
      <c r="K65" s="73"/>
      <c r="L65" s="74"/>
      <c r="M65" s="74"/>
      <c r="N65" s="75"/>
    </row>
    <row r="66" spans="1:24" ht="51.75" customHeight="1" x14ac:dyDescent="0.3">
      <c r="A66" s="5"/>
      <c r="B66" s="132"/>
      <c r="C66" s="133"/>
      <c r="D66" s="132"/>
      <c r="E66" s="133"/>
      <c r="F66" s="132"/>
      <c r="G66" s="133"/>
      <c r="H66" s="132"/>
      <c r="I66" s="133"/>
      <c r="J66" s="72"/>
      <c r="K66" s="73"/>
      <c r="L66" s="74"/>
      <c r="M66" s="74"/>
      <c r="N66" s="75"/>
    </row>
    <row r="67" spans="1:24" ht="13.5" customHeight="1" thickBot="1" x14ac:dyDescent="0.35">
      <c r="A67" s="5"/>
      <c r="B67" s="132"/>
      <c r="C67" s="133"/>
      <c r="D67" s="132"/>
      <c r="E67" s="133"/>
      <c r="F67" s="132"/>
      <c r="G67" s="133"/>
      <c r="H67" s="132"/>
      <c r="I67" s="133"/>
      <c r="J67" s="72"/>
      <c r="K67" s="73"/>
      <c r="L67" s="74"/>
      <c r="M67" s="74"/>
      <c r="N67" s="75"/>
    </row>
    <row r="68" spans="1:24" x14ac:dyDescent="0.3">
      <c r="A68" s="5"/>
      <c r="B68" s="134"/>
      <c r="C68" s="135"/>
      <c r="D68" s="134"/>
      <c r="E68" s="135"/>
      <c r="F68" s="134"/>
      <c r="G68" s="135"/>
      <c r="H68" s="134"/>
      <c r="I68" s="135"/>
      <c r="J68" s="76"/>
      <c r="K68" s="149" t="s">
        <v>5</v>
      </c>
      <c r="L68" s="150"/>
      <c r="M68" s="150"/>
      <c r="N68" s="151"/>
      <c r="Q68" s="136" t="s">
        <v>77</v>
      </c>
      <c r="R68" s="137"/>
      <c r="S68" s="137"/>
      <c r="T68" s="138"/>
      <c r="U68" s="136" t="s">
        <v>77</v>
      </c>
      <c r="V68" s="137"/>
      <c r="W68" s="137"/>
      <c r="X68" s="138"/>
    </row>
    <row r="69" spans="1:24" ht="42" customHeight="1" x14ac:dyDescent="0.3">
      <c r="A69" s="5"/>
      <c r="B69" s="143" t="s">
        <v>33</v>
      </c>
      <c r="C69" s="144"/>
      <c r="D69" s="145" t="s">
        <v>29</v>
      </c>
      <c r="E69" s="146"/>
      <c r="F69" s="145" t="s">
        <v>70</v>
      </c>
      <c r="G69" s="146"/>
      <c r="H69" s="147" t="s">
        <v>34</v>
      </c>
      <c r="I69" s="148"/>
      <c r="J69" s="77" t="s">
        <v>35</v>
      </c>
      <c r="K69" s="80" t="str">
        <f>IF(B53="","",$B$53)</f>
        <v>Social and Community</v>
      </c>
      <c r="L69" s="81" t="str">
        <f>IF(B55="","",$B$55)</f>
        <v>Therapy</v>
      </c>
      <c r="M69" s="79" t="str">
        <f>IF(B57="","",$B$57)</f>
        <v/>
      </c>
      <c r="N69" s="78" t="s">
        <v>71</v>
      </c>
      <c r="Q69" s="107" t="str">
        <f>K69</f>
        <v>Social and Community</v>
      </c>
      <c r="R69" s="80" t="str">
        <f>L69</f>
        <v>Therapy</v>
      </c>
      <c r="S69" s="80" t="str">
        <f>M69</f>
        <v/>
      </c>
      <c r="T69" s="108" t="str">
        <f>N69</f>
        <v>Administration</v>
      </c>
      <c r="U69" s="107" t="str">
        <f>Q69</f>
        <v>Social and Community</v>
      </c>
      <c r="V69" s="80" t="str">
        <f>R69</f>
        <v>Therapy</v>
      </c>
      <c r="W69" s="80" t="str">
        <f>S69</f>
        <v/>
      </c>
      <c r="X69" s="108" t="str">
        <f>T69</f>
        <v>Administration</v>
      </c>
    </row>
    <row r="70" spans="1:24" ht="14.25" thickBot="1" x14ac:dyDescent="0.35">
      <c r="A70" s="5"/>
      <c r="B70" s="6"/>
      <c r="C70" s="6"/>
      <c r="D70" s="6"/>
      <c r="E70" s="6"/>
      <c r="F70" s="6"/>
      <c r="G70" s="6"/>
      <c r="H70" s="6"/>
      <c r="I70" s="6"/>
      <c r="J70" s="6"/>
      <c r="K70" s="6"/>
      <c r="L70" s="6"/>
      <c r="M70" s="6"/>
      <c r="N70" s="6"/>
      <c r="O70" s="68" t="s">
        <v>51</v>
      </c>
      <c r="Q70" s="5"/>
      <c r="T70" s="109"/>
      <c r="U70" s="5"/>
      <c r="X70" s="109"/>
    </row>
    <row r="71" spans="1:24" x14ac:dyDescent="0.3">
      <c r="A71" s="5"/>
      <c r="B71" s="1" t="s">
        <v>53</v>
      </c>
      <c r="C71" s="6"/>
      <c r="D71" s="1">
        <v>40000</v>
      </c>
      <c r="E71" s="18"/>
      <c r="F71" s="100">
        <v>1650</v>
      </c>
      <c r="G71" s="18" t="s">
        <v>1</v>
      </c>
      <c r="H71" s="44">
        <v>4</v>
      </c>
      <c r="I71" s="6"/>
      <c r="J71" s="19">
        <f>F71*H71</f>
        <v>6600</v>
      </c>
      <c r="K71" s="45">
        <v>0.98</v>
      </c>
      <c r="L71" s="45">
        <v>0</v>
      </c>
      <c r="M71" s="45">
        <v>0</v>
      </c>
      <c r="N71" s="68">
        <f>IF((1-K71-L71-M71)&lt;-0.00001,"Can't be more than 100%",(1-K71-L71-M71))</f>
        <v>2.0000000000000018E-2</v>
      </c>
      <c r="O71" s="48">
        <f>(D71*0.2)+D71</f>
        <v>48000</v>
      </c>
      <c r="P71" s="48">
        <f>H71*O71</f>
        <v>192000</v>
      </c>
      <c r="Q71" s="118">
        <f>IF(K71=$S$64,"0",(1-K71))</f>
        <v>2.0000000000000018E-2</v>
      </c>
      <c r="R71" s="68" t="str">
        <f>IF(L71=$S$64,"0",(1-L71))</f>
        <v>0</v>
      </c>
      <c r="S71" s="68" t="str">
        <f>IF(M71=$S$64,"0",(1-M71))</f>
        <v>0</v>
      </c>
      <c r="T71" s="119">
        <f>IF(N71=$S$64,"0",(1-N71))</f>
        <v>0.98</v>
      </c>
      <c r="U71" s="110">
        <f>IFERROR(IF(K71="","",SUMPRODUCT(O71,H71,Q71)),"0")</f>
        <v>3840.0000000000036</v>
      </c>
      <c r="V71" s="20" t="str">
        <f>IFERROR(IF(L71="","",SUMPRODUCT(O71,H71,R71)),"0")</f>
        <v>0</v>
      </c>
      <c r="W71" s="20" t="str">
        <f>IFERROR(IF(M71="","",SUMPRODUCT(O71,H71,S71)),"0")</f>
        <v>0</v>
      </c>
      <c r="X71" s="111">
        <f>IFERROR(IF(N71="","",SUMPRODUCT(O71,H71,T71)),"0")</f>
        <v>188160</v>
      </c>
    </row>
    <row r="72" spans="1:24" ht="14.25" thickBot="1" x14ac:dyDescent="0.35">
      <c r="A72" s="5"/>
      <c r="B72" s="6"/>
      <c r="C72" s="6"/>
      <c r="D72" s="6"/>
      <c r="E72" s="6"/>
      <c r="F72" s="20"/>
      <c r="G72" s="6"/>
      <c r="H72" s="18"/>
      <c r="I72" s="6"/>
      <c r="J72" s="21"/>
      <c r="K72" s="6"/>
      <c r="L72" s="6"/>
      <c r="M72" s="6"/>
      <c r="N72" s="6"/>
      <c r="Q72" s="5"/>
      <c r="T72" s="109"/>
      <c r="U72" s="5"/>
      <c r="X72" s="109"/>
    </row>
    <row r="73" spans="1:24" x14ac:dyDescent="0.3">
      <c r="A73" s="5"/>
      <c r="B73" s="1" t="s">
        <v>42</v>
      </c>
      <c r="C73" s="6"/>
      <c r="D73" s="1">
        <v>90000</v>
      </c>
      <c r="E73" s="18"/>
      <c r="F73" s="100">
        <f>(7.5*5)*44</f>
        <v>1650</v>
      </c>
      <c r="G73" s="18" t="s">
        <v>1</v>
      </c>
      <c r="H73" s="44">
        <v>1</v>
      </c>
      <c r="I73" s="6"/>
      <c r="J73" s="19">
        <f>F73*H73</f>
        <v>1650</v>
      </c>
      <c r="K73" s="45">
        <v>0</v>
      </c>
      <c r="L73" s="45">
        <v>0.4</v>
      </c>
      <c r="M73" s="45">
        <v>0</v>
      </c>
      <c r="N73" s="68">
        <f>IF((1-K73-L73-M73)&lt;-0.00001,"Can't be more than 100%",(1-K73-L73-M73))</f>
        <v>0.6</v>
      </c>
      <c r="O73" s="48">
        <f>(D73*0.2)+D73</f>
        <v>108000</v>
      </c>
      <c r="P73" s="48">
        <f>H73*O73</f>
        <v>108000</v>
      </c>
      <c r="Q73" s="118" t="str">
        <f>IF(K73=$S$64,"0",(1-K73))</f>
        <v>0</v>
      </c>
      <c r="R73" s="68">
        <f>IF(L73=$S$64,"0",(1-L73))</f>
        <v>0.6</v>
      </c>
      <c r="S73" s="68" t="str">
        <f>IF(M73=$S$64,"0",(1-M73))</f>
        <v>0</v>
      </c>
      <c r="T73" s="119">
        <f>IF(N73=$S$64,"0",(1-N73))</f>
        <v>0.4</v>
      </c>
      <c r="U73" s="110" t="str">
        <f>IFERROR(IF(K73="","",SUMPRODUCT(O73,H73,Q73)),"0")</f>
        <v>0</v>
      </c>
      <c r="V73" s="20">
        <f>IFERROR(IF(L73="","",SUMPRODUCT(O73,H73,R73)),"0")</f>
        <v>64800</v>
      </c>
      <c r="W73" s="20" t="str">
        <f>IFERROR(IF(M73="","",SUMPRODUCT(O73,H73,S73)),"0")</f>
        <v>0</v>
      </c>
      <c r="X73" s="111">
        <f>IFERROR(IF(N73="","",SUMPRODUCT(O73,H73,T73)),"0")</f>
        <v>43200</v>
      </c>
    </row>
    <row r="74" spans="1:24" ht="14.25" thickBot="1" x14ac:dyDescent="0.35">
      <c r="A74" s="5"/>
      <c r="B74" s="6"/>
      <c r="C74" s="6"/>
      <c r="D74" s="6"/>
      <c r="E74" s="6"/>
      <c r="F74" s="6"/>
      <c r="G74" s="6"/>
      <c r="H74" s="6"/>
      <c r="I74" s="6"/>
      <c r="J74" s="6"/>
      <c r="K74" s="6"/>
      <c r="L74" s="6"/>
      <c r="M74" s="6"/>
      <c r="N74" s="6"/>
      <c r="Q74" s="5"/>
      <c r="T74" s="109"/>
      <c r="U74" s="5"/>
      <c r="X74" s="109"/>
    </row>
    <row r="75" spans="1:24" x14ac:dyDescent="0.3">
      <c r="A75" s="5"/>
      <c r="B75" s="1" t="s">
        <v>54</v>
      </c>
      <c r="C75" s="6"/>
      <c r="D75" s="1">
        <v>20000</v>
      </c>
      <c r="E75" s="18"/>
      <c r="F75" s="100">
        <f>8*44</f>
        <v>352</v>
      </c>
      <c r="G75" s="18" t="s">
        <v>1</v>
      </c>
      <c r="H75" s="44">
        <v>1</v>
      </c>
      <c r="I75" s="6"/>
      <c r="J75" s="19">
        <f>F75*H75</f>
        <v>352</v>
      </c>
      <c r="K75" s="45">
        <v>0</v>
      </c>
      <c r="L75" s="45">
        <v>0</v>
      </c>
      <c r="M75" s="45">
        <v>0</v>
      </c>
      <c r="N75" s="68">
        <f>IF((1-K75-L75-M75)&lt;-0.00001,"Can't be more than 100%",(1-K75-L75-M75))</f>
        <v>1</v>
      </c>
      <c r="O75" s="48">
        <f>(D75*0.2)+D75</f>
        <v>24000</v>
      </c>
      <c r="P75" s="48">
        <f>H75*O75</f>
        <v>24000</v>
      </c>
      <c r="Q75" s="118" t="str">
        <f>IF(K75=$S$64,"0",(1-K75))</f>
        <v>0</v>
      </c>
      <c r="R75" s="68" t="str">
        <f>IF(L75=$S$64,"0",(1-L75))</f>
        <v>0</v>
      </c>
      <c r="S75" s="68" t="str">
        <f>IF(M75=$S$64,"0",(1-M75))</f>
        <v>0</v>
      </c>
      <c r="T75" s="119">
        <f>IF(N75=$S$64,"0",(1-N75))</f>
        <v>0</v>
      </c>
      <c r="U75" s="110" t="str">
        <f>IFERROR(IF(K75="","",SUMPRODUCT(O75,H75,Q75)),"0")</f>
        <v>0</v>
      </c>
      <c r="V75" s="20" t="str">
        <f>IFERROR(IF(L75="","",SUMPRODUCT(O75,H75,R75)),"0")</f>
        <v>0</v>
      </c>
      <c r="W75" s="20" t="str">
        <f>IFERROR(IF(M75="","",SUMPRODUCT(O75,H75,S75)),"0")</f>
        <v>0</v>
      </c>
      <c r="X75" s="111">
        <f>IFERROR(IF(N75="","",SUMPRODUCT(O75,H75,T75)),"0")</f>
        <v>0</v>
      </c>
    </row>
    <row r="76" spans="1:24" ht="14.25" thickBot="1" x14ac:dyDescent="0.35">
      <c r="A76" s="5"/>
      <c r="B76" s="6"/>
      <c r="C76" s="6"/>
      <c r="D76" s="6"/>
      <c r="E76" s="6"/>
      <c r="F76" s="6"/>
      <c r="G76" s="6"/>
      <c r="H76" s="6"/>
      <c r="I76" s="6"/>
      <c r="J76" s="6"/>
      <c r="K76" s="6"/>
      <c r="L76" s="6"/>
      <c r="M76" s="6"/>
      <c r="N76" s="6"/>
      <c r="Q76" s="5"/>
      <c r="T76" s="109"/>
      <c r="U76" s="5"/>
      <c r="X76" s="109"/>
    </row>
    <row r="77" spans="1:24" x14ac:dyDescent="0.3">
      <c r="A77" s="5"/>
      <c r="B77" s="1"/>
      <c r="C77" s="6"/>
      <c r="D77" s="1"/>
      <c r="E77" s="18"/>
      <c r="F77" s="100"/>
      <c r="G77" s="18" t="s">
        <v>1</v>
      </c>
      <c r="H77" s="44"/>
      <c r="I77" s="6"/>
      <c r="J77" s="19">
        <f>F77*H77</f>
        <v>0</v>
      </c>
      <c r="K77" s="45">
        <v>0</v>
      </c>
      <c r="L77" s="45">
        <v>0</v>
      </c>
      <c r="M77" s="45">
        <v>0</v>
      </c>
      <c r="N77" s="68">
        <f>IF((1-K77-L77-M77)&lt;-0.00001,"Can't be more than 100%",(1-K77-L77-M77))</f>
        <v>1</v>
      </c>
      <c r="O77" s="48">
        <f>(D77*0.2)+D77</f>
        <v>0</v>
      </c>
      <c r="P77" s="48">
        <f>H77*O77</f>
        <v>0</v>
      </c>
      <c r="Q77" s="118" t="str">
        <f>IF(K77=$S$64,"0",(1-K77))</f>
        <v>0</v>
      </c>
      <c r="R77" s="68" t="str">
        <f>IF(L77=$S$64,"0",(1-L77))</f>
        <v>0</v>
      </c>
      <c r="S77" s="68" t="str">
        <f>IF(M77=$S$64,"0",(1-M77))</f>
        <v>0</v>
      </c>
      <c r="T77" s="119">
        <f>IF(N77=$S$64,"0",(1-N77))</f>
        <v>0</v>
      </c>
      <c r="U77" s="110" t="str">
        <f>IFERROR(IF(K77="","",SUMPRODUCT(O77,H77,Q77)),"0")</f>
        <v>0</v>
      </c>
      <c r="V77" s="20" t="str">
        <f>IFERROR(IF(L77="","",SUMPRODUCT(O77,H77,R77)),"0")</f>
        <v>0</v>
      </c>
      <c r="W77" s="20" t="str">
        <f>IFERROR(IF(M77="","",SUMPRODUCT(O77,H77,S77)),"0")</f>
        <v>0</v>
      </c>
      <c r="X77" s="111" t="str">
        <f>IFERROR(IF(N77="","",SUMPRODUCT(O77,H77,T77)),"0")</f>
        <v>0</v>
      </c>
    </row>
    <row r="78" spans="1:24" ht="14.25" thickBot="1" x14ac:dyDescent="0.35">
      <c r="A78" s="5"/>
      <c r="B78" s="6"/>
      <c r="C78" s="6"/>
      <c r="D78" s="6"/>
      <c r="E78" s="6"/>
      <c r="F78" s="6"/>
      <c r="G78" s="6"/>
      <c r="H78" s="6"/>
      <c r="I78" s="6"/>
      <c r="J78" s="6"/>
      <c r="K78" s="6"/>
      <c r="L78" s="6"/>
      <c r="M78" s="6"/>
      <c r="N78" s="6"/>
      <c r="P78" s="48"/>
      <c r="Q78" s="5"/>
      <c r="T78" s="109"/>
      <c r="U78" s="5"/>
      <c r="X78" s="109"/>
    </row>
    <row r="79" spans="1:24" x14ac:dyDescent="0.3">
      <c r="A79" s="5"/>
      <c r="B79" s="1"/>
      <c r="C79" s="6"/>
      <c r="D79" s="1"/>
      <c r="E79" s="18"/>
      <c r="F79" s="100"/>
      <c r="G79" s="18" t="s">
        <v>1</v>
      </c>
      <c r="H79" s="44"/>
      <c r="I79" s="6"/>
      <c r="J79" s="19">
        <f>F79*H79</f>
        <v>0</v>
      </c>
      <c r="K79" s="45">
        <v>0</v>
      </c>
      <c r="L79" s="45">
        <v>0</v>
      </c>
      <c r="M79" s="45">
        <v>0</v>
      </c>
      <c r="N79" s="68">
        <f>IF((1-K79-L79-M79)&lt;-0.00001,"Can't be more than 100%",(1-K79-L79-M79))</f>
        <v>1</v>
      </c>
      <c r="O79" s="48">
        <f>(D79*0.2)+D79</f>
        <v>0</v>
      </c>
      <c r="P79" s="48">
        <f t="shared" ref="P79" si="0">H79*O79</f>
        <v>0</v>
      </c>
      <c r="Q79" s="118" t="str">
        <f>IF(K79=$S$64,"0",(1-K79))</f>
        <v>0</v>
      </c>
      <c r="R79" s="68" t="str">
        <f>IF(L79=$S$64,"0",(1-L79))</f>
        <v>0</v>
      </c>
      <c r="S79" s="68" t="str">
        <f>IF(M79=$S$64,"0",(1-M79))</f>
        <v>0</v>
      </c>
      <c r="T79" s="119">
        <f>IF(N79=$S$64,"0",(1-N79))</f>
        <v>0</v>
      </c>
      <c r="U79" s="110" t="str">
        <f>IFERROR(IF(K79="","",SUMPRODUCT(O79,H79,Q79)),"0")</f>
        <v>0</v>
      </c>
      <c r="V79" s="20" t="str">
        <f>IFERROR(IF(L79="","",SUMPRODUCT(O79,H79,R79)),"0")</f>
        <v>0</v>
      </c>
      <c r="W79" s="20" t="str">
        <f>IFERROR(IF(M79="","",SUMPRODUCT(O79,H79,S79)),"0")</f>
        <v>0</v>
      </c>
      <c r="X79" s="111" t="str">
        <f>IFERROR(IF(N79="","",SUMPRODUCT(O79,H79,T79)),"0")</f>
        <v>0</v>
      </c>
    </row>
    <row r="80" spans="1:24" x14ac:dyDescent="0.3">
      <c r="A80" s="5"/>
      <c r="B80" s="6"/>
      <c r="C80" s="6"/>
      <c r="D80" s="6"/>
      <c r="E80" s="6"/>
      <c r="F80" s="6"/>
      <c r="G80" s="6"/>
      <c r="H80" s="18"/>
      <c r="I80" s="6"/>
      <c r="J80" s="21"/>
      <c r="K80" s="6"/>
      <c r="L80" s="6"/>
      <c r="M80" s="6"/>
      <c r="N80" s="6"/>
      <c r="Q80" s="5"/>
      <c r="T80" s="109"/>
      <c r="U80" s="5"/>
      <c r="X80" s="109"/>
    </row>
    <row r="81" spans="1:25" x14ac:dyDescent="0.3">
      <c r="A81" s="5"/>
      <c r="B81" s="6"/>
      <c r="C81" s="6"/>
      <c r="D81" s="6"/>
      <c r="E81" s="6"/>
      <c r="F81" s="6"/>
      <c r="G81" s="6"/>
      <c r="H81" s="18"/>
      <c r="I81" s="6"/>
      <c r="J81" s="21"/>
      <c r="K81" s="6"/>
      <c r="L81" s="6"/>
      <c r="M81" s="6"/>
      <c r="N81" s="6"/>
      <c r="Q81" s="5"/>
      <c r="T81" s="109"/>
      <c r="U81" s="112">
        <f>SUM(U71:U80)</f>
        <v>3840.0000000000036</v>
      </c>
      <c r="V81" s="58">
        <f>SUM(V71:V80)</f>
        <v>64800</v>
      </c>
      <c r="W81" s="58">
        <f>SUM(W71:W80)</f>
        <v>0</v>
      </c>
      <c r="X81" s="113">
        <f>SUM(X71:X80)</f>
        <v>231360</v>
      </c>
      <c r="Y81" s="58"/>
    </row>
    <row r="82" spans="1:25" x14ac:dyDescent="0.3">
      <c r="A82" s="5"/>
      <c r="B82" s="54" t="s">
        <v>3</v>
      </c>
      <c r="C82" s="54"/>
      <c r="D82" s="22">
        <f>SUM(D71:D79)</f>
        <v>150000</v>
      </c>
      <c r="E82" s="54"/>
      <c r="F82" s="23">
        <f>SUM(F71:F79)</f>
        <v>3652</v>
      </c>
      <c r="G82" s="23"/>
      <c r="H82" s="23">
        <f>SUM(H71:H79)</f>
        <v>6</v>
      </c>
      <c r="I82" s="54"/>
      <c r="J82" s="23">
        <f>SUM(J71:J79)</f>
        <v>8602</v>
      </c>
      <c r="K82" s="25">
        <f>SUMPRODUCT($F$71:$F$79,$H$71:$H$79,K71:K79)</f>
        <v>6468</v>
      </c>
      <c r="L82" s="25">
        <f>SUMPRODUCT($F$71:$F$79,$H$71:$H$79,L71:L79)</f>
        <v>660</v>
      </c>
      <c r="M82" s="25">
        <f>SUMPRODUCT($F$71:$F$79,$H$71:$H$79,M71:M79)</f>
        <v>0</v>
      </c>
      <c r="N82" s="25">
        <f>SUMPRODUCT(F71:F79,H71:H79)-K82-L82</f>
        <v>1474</v>
      </c>
      <c r="P82" s="48">
        <f>SUM(P71:P80)</f>
        <v>324000</v>
      </c>
      <c r="Q82" s="5"/>
      <c r="T82" s="109"/>
      <c r="U82" s="5"/>
      <c r="X82" s="109"/>
    </row>
    <row r="83" spans="1:25" ht="14.25" thickBot="1" x14ac:dyDescent="0.35">
      <c r="A83" s="5"/>
      <c r="B83" s="6"/>
      <c r="C83" s="6"/>
      <c r="D83" s="48"/>
      <c r="E83" s="6"/>
      <c r="F83" s="6"/>
      <c r="G83" s="6"/>
      <c r="H83" s="6"/>
      <c r="I83" s="6"/>
      <c r="J83" s="6"/>
      <c r="K83" s="6"/>
      <c r="L83" s="6"/>
      <c r="M83" s="6"/>
      <c r="N83" s="6"/>
      <c r="Q83" s="63"/>
      <c r="R83" s="9"/>
      <c r="S83" s="9"/>
      <c r="T83" s="114"/>
      <c r="U83" s="63"/>
      <c r="V83" s="9"/>
      <c r="W83" s="9"/>
      <c r="X83" s="114"/>
    </row>
    <row r="84" spans="1:25" ht="15.75" x14ac:dyDescent="0.3">
      <c r="A84" s="5"/>
      <c r="B84" s="16" t="s">
        <v>7</v>
      </c>
      <c r="C84" s="17"/>
      <c r="D84" s="17"/>
      <c r="E84" s="17"/>
      <c r="F84" s="17"/>
      <c r="G84" s="6"/>
      <c r="H84" s="6"/>
      <c r="I84" s="6"/>
      <c r="J84" s="6"/>
      <c r="K84" s="6"/>
      <c r="L84" s="6"/>
      <c r="M84" s="6"/>
      <c r="N84" s="6"/>
    </row>
    <row r="85" spans="1:25" x14ac:dyDescent="0.3">
      <c r="A85" s="5"/>
      <c r="B85" s="6"/>
      <c r="C85" s="6"/>
      <c r="D85" s="6"/>
      <c r="E85" s="6"/>
      <c r="F85" s="6"/>
      <c r="G85" s="6"/>
      <c r="H85" s="6"/>
      <c r="I85" s="6"/>
      <c r="J85" s="6"/>
      <c r="K85" s="6"/>
      <c r="L85" s="6"/>
      <c r="M85" s="6"/>
      <c r="N85" s="6"/>
    </row>
    <row r="86" spans="1:25" ht="13.5" customHeight="1" x14ac:dyDescent="0.3">
      <c r="A86" s="5"/>
      <c r="B86" s="54" t="s">
        <v>22</v>
      </c>
      <c r="C86" s="54"/>
      <c r="D86" s="54" t="s">
        <v>23</v>
      </c>
      <c r="E86" s="54"/>
      <c r="F86" s="54"/>
      <c r="G86" s="6"/>
      <c r="H86" s="6"/>
      <c r="I86" s="6"/>
      <c r="J86" s="6"/>
      <c r="K86" s="6"/>
      <c r="L86" s="6"/>
      <c r="M86" s="6"/>
      <c r="N86" s="6"/>
    </row>
    <row r="87" spans="1:25" ht="19.5" customHeight="1" x14ac:dyDescent="0.3">
      <c r="A87" s="5"/>
      <c r="B87" s="125" t="s">
        <v>52</v>
      </c>
      <c r="C87" s="125"/>
      <c r="D87" s="125"/>
      <c r="E87" s="52"/>
      <c r="F87" s="52"/>
      <c r="G87" s="6"/>
      <c r="H87" s="6"/>
      <c r="I87" s="6"/>
      <c r="J87" s="6"/>
      <c r="K87" s="6"/>
      <c r="L87" s="6"/>
      <c r="M87" s="6"/>
      <c r="N87" s="6"/>
    </row>
    <row r="88" spans="1:25" ht="58.5" customHeight="1" x14ac:dyDescent="0.3">
      <c r="A88" s="5"/>
      <c r="B88" s="126"/>
      <c r="C88" s="126"/>
      <c r="D88" s="126"/>
      <c r="E88" s="52"/>
      <c r="F88" s="52"/>
      <c r="G88" s="6"/>
      <c r="H88" s="6"/>
      <c r="I88" s="6"/>
      <c r="J88" s="6"/>
      <c r="K88" s="6"/>
      <c r="L88" s="6"/>
      <c r="M88" s="6"/>
      <c r="N88" s="6"/>
    </row>
    <row r="89" spans="1:25" ht="14.25" thickBot="1" x14ac:dyDescent="0.35">
      <c r="A89" s="5"/>
      <c r="B89" s="6"/>
      <c r="C89" s="6"/>
      <c r="D89" s="6"/>
      <c r="E89" s="6"/>
      <c r="F89" s="6"/>
      <c r="G89" s="6"/>
      <c r="H89" s="6"/>
      <c r="I89" s="6"/>
      <c r="J89" s="6"/>
      <c r="K89" s="6"/>
      <c r="L89" s="6"/>
      <c r="M89" s="6"/>
      <c r="N89" s="6"/>
    </row>
    <row r="90" spans="1:25" ht="15.75" customHeight="1" x14ac:dyDescent="0.3">
      <c r="A90" s="5"/>
      <c r="B90" s="1" t="s">
        <v>44</v>
      </c>
      <c r="C90" s="6"/>
      <c r="D90" s="1">
        <v>5000</v>
      </c>
      <c r="E90" s="6"/>
      <c r="F90" s="6"/>
      <c r="G90" s="6"/>
      <c r="H90" s="6"/>
      <c r="I90" s="6"/>
      <c r="J90" s="6"/>
      <c r="K90" s="6"/>
      <c r="L90" s="6"/>
      <c r="M90" s="6"/>
      <c r="N90" s="6"/>
    </row>
    <row r="91" spans="1:25" ht="9.75" customHeight="1" thickBot="1" x14ac:dyDescent="0.35">
      <c r="A91" s="5"/>
      <c r="B91" s="6"/>
      <c r="C91" s="6"/>
      <c r="D91" s="6"/>
      <c r="E91" s="6"/>
      <c r="F91" s="6"/>
      <c r="G91" s="6"/>
      <c r="H91" s="6"/>
      <c r="I91" s="6"/>
      <c r="J91" s="6"/>
      <c r="K91" s="6"/>
      <c r="L91" s="6"/>
      <c r="M91" s="6"/>
      <c r="N91" s="6"/>
    </row>
    <row r="92" spans="1:25" x14ac:dyDescent="0.3">
      <c r="A92" s="5"/>
      <c r="B92" s="1" t="s">
        <v>30</v>
      </c>
      <c r="C92" s="6"/>
      <c r="D92" s="1">
        <v>0</v>
      </c>
      <c r="E92" s="6"/>
      <c r="F92" s="6"/>
      <c r="G92" s="6"/>
      <c r="H92" s="6"/>
      <c r="I92" s="6"/>
      <c r="J92" s="6"/>
      <c r="K92" s="6"/>
      <c r="L92" s="6"/>
      <c r="M92" s="6"/>
      <c r="N92" s="6"/>
    </row>
    <row r="93" spans="1:25" ht="9.75" customHeight="1" thickBot="1" x14ac:dyDescent="0.35">
      <c r="A93" s="5"/>
      <c r="B93" s="6"/>
      <c r="C93" s="6"/>
      <c r="D93" s="6"/>
      <c r="E93" s="6"/>
      <c r="F93" s="6"/>
      <c r="G93" s="6"/>
      <c r="H93" s="6"/>
      <c r="I93" s="6"/>
      <c r="J93" s="6"/>
      <c r="K93" s="6"/>
      <c r="L93" s="6"/>
      <c r="M93" s="6"/>
      <c r="N93" s="6"/>
    </row>
    <row r="94" spans="1:25" x14ac:dyDescent="0.3">
      <c r="A94" s="5"/>
      <c r="B94" s="1" t="s">
        <v>45</v>
      </c>
      <c r="C94" s="6"/>
      <c r="D94" s="1">
        <v>0</v>
      </c>
      <c r="E94" s="6"/>
      <c r="F94" s="6"/>
      <c r="G94" s="6"/>
      <c r="H94" s="6"/>
      <c r="I94" s="6"/>
      <c r="J94" s="6"/>
      <c r="K94" s="6"/>
      <c r="L94" s="6"/>
      <c r="M94" s="6"/>
      <c r="N94" s="6"/>
    </row>
    <row r="95" spans="1:25" x14ac:dyDescent="0.3">
      <c r="A95" s="5"/>
      <c r="B95" s="6"/>
      <c r="C95" s="6"/>
      <c r="D95" s="6"/>
      <c r="E95" s="6"/>
      <c r="F95" s="6"/>
      <c r="G95" s="6"/>
      <c r="H95" s="6"/>
      <c r="I95" s="6"/>
      <c r="J95" s="6"/>
      <c r="K95" s="6"/>
      <c r="L95" s="6"/>
      <c r="M95" s="6"/>
      <c r="N95" s="6"/>
    </row>
    <row r="96" spans="1:25" x14ac:dyDescent="0.3">
      <c r="A96" s="28"/>
      <c r="B96" s="54" t="s">
        <v>3</v>
      </c>
      <c r="C96" s="22"/>
      <c r="D96" s="29">
        <f>D90+D92+D94</f>
        <v>5000</v>
      </c>
      <c r="E96" s="24"/>
      <c r="F96" s="24"/>
      <c r="G96" s="54"/>
      <c r="H96" s="54"/>
      <c r="I96" s="22"/>
      <c r="J96" s="24"/>
      <c r="K96" s="24"/>
      <c r="L96" s="24"/>
      <c r="M96" s="24"/>
      <c r="N96" s="24"/>
    </row>
    <row r="97" spans="1:17" ht="14.25" thickBot="1" x14ac:dyDescent="0.35">
      <c r="A97" s="30"/>
      <c r="B97" s="31"/>
      <c r="C97" s="32"/>
      <c r="D97" s="33"/>
      <c r="E97" s="34"/>
      <c r="F97" s="34"/>
      <c r="G97" s="31"/>
      <c r="H97" s="31"/>
      <c r="I97" s="32"/>
      <c r="J97" s="34"/>
      <c r="K97" s="34"/>
      <c r="L97" s="34"/>
      <c r="M97" s="34"/>
      <c r="N97" s="34"/>
    </row>
    <row r="98" spans="1:17" hidden="1" x14ac:dyDescent="0.3">
      <c r="A98" s="5"/>
      <c r="B98" s="6"/>
      <c r="C98" s="6"/>
      <c r="D98" s="6"/>
      <c r="E98" s="6"/>
      <c r="F98" s="6"/>
      <c r="G98" s="6"/>
      <c r="H98" s="6"/>
      <c r="I98" s="6"/>
      <c r="J98" s="6"/>
      <c r="K98" s="6"/>
      <c r="L98" s="6"/>
      <c r="M98" s="6"/>
      <c r="N98" s="6"/>
    </row>
    <row r="99" spans="1:17" ht="19.5" hidden="1" thickBot="1" x14ac:dyDescent="0.35">
      <c r="A99" s="5"/>
      <c r="B99" s="8" t="s">
        <v>4</v>
      </c>
      <c r="C99" s="9"/>
      <c r="D99" s="9"/>
      <c r="E99" s="9"/>
      <c r="F99" s="9"/>
      <c r="G99" s="9"/>
      <c r="H99" s="9"/>
      <c r="I99" s="9"/>
      <c r="J99" s="9"/>
      <c r="K99" s="9"/>
      <c r="L99" s="9"/>
      <c r="M99" s="9"/>
      <c r="N99" s="9"/>
    </row>
    <row r="100" spans="1:17" ht="18.75" hidden="1" x14ac:dyDescent="0.3">
      <c r="A100" s="5"/>
      <c r="B100" s="35"/>
      <c r="C100" s="6"/>
      <c r="D100" s="6"/>
      <c r="E100" s="6"/>
      <c r="F100" s="6"/>
      <c r="G100" s="6"/>
      <c r="H100" s="6"/>
      <c r="I100" s="6"/>
      <c r="J100" s="6"/>
      <c r="K100" s="6"/>
      <c r="L100" s="6"/>
      <c r="M100" s="6"/>
      <c r="N100" s="6"/>
    </row>
    <row r="101" spans="1:17" ht="26.25" hidden="1" customHeight="1" x14ac:dyDescent="0.3">
      <c r="A101" s="5"/>
      <c r="B101" s="120" t="s">
        <v>5</v>
      </c>
      <c r="C101" s="122" t="s">
        <v>6</v>
      </c>
      <c r="D101" s="122"/>
      <c r="E101" s="122" t="s">
        <v>2</v>
      </c>
      <c r="F101" s="122"/>
      <c r="G101" s="36" t="s">
        <v>7</v>
      </c>
      <c r="H101" s="36" t="s">
        <v>78</v>
      </c>
      <c r="I101" s="36" t="s">
        <v>79</v>
      </c>
      <c r="J101" s="55" t="s">
        <v>8</v>
      </c>
      <c r="K101" s="55" t="s">
        <v>9</v>
      </c>
      <c r="L101" s="37" t="s">
        <v>10</v>
      </c>
      <c r="M101" s="55" t="s">
        <v>11</v>
      </c>
      <c r="N101" s="55" t="s">
        <v>12</v>
      </c>
      <c r="O101" s="38" t="s">
        <v>13</v>
      </c>
    </row>
    <row r="102" spans="1:17" hidden="1" x14ac:dyDescent="0.3">
      <c r="A102" s="5"/>
      <c r="B102" s="121"/>
      <c r="C102" s="39" t="s">
        <v>14</v>
      </c>
      <c r="D102" s="40" t="s">
        <v>15</v>
      </c>
      <c r="E102" s="39" t="s">
        <v>16</v>
      </c>
      <c r="F102" s="40" t="s">
        <v>15</v>
      </c>
      <c r="G102" s="39" t="s">
        <v>17</v>
      </c>
      <c r="H102" s="39"/>
      <c r="I102" s="39"/>
      <c r="J102" s="39" t="s">
        <v>17</v>
      </c>
      <c r="K102" s="39" t="s">
        <v>18</v>
      </c>
      <c r="L102" s="40" t="s">
        <v>19</v>
      </c>
      <c r="M102" s="39" t="s">
        <v>20</v>
      </c>
      <c r="N102" s="39" t="s">
        <v>20</v>
      </c>
      <c r="O102" s="39" t="s">
        <v>20</v>
      </c>
    </row>
    <row r="103" spans="1:17" ht="5.0999999999999996" hidden="1" customHeight="1" thickBot="1" x14ac:dyDescent="0.35">
      <c r="A103" s="5"/>
      <c r="B103" s="6"/>
      <c r="C103" s="6"/>
      <c r="D103" s="6"/>
      <c r="E103" s="6"/>
      <c r="F103" s="6"/>
      <c r="G103" s="6"/>
      <c r="H103" s="6"/>
      <c r="I103" s="6"/>
      <c r="J103" s="6"/>
      <c r="K103" s="6"/>
      <c r="L103" s="6"/>
      <c r="M103" s="6"/>
      <c r="N103" s="6"/>
    </row>
    <row r="104" spans="1:17" hidden="1" x14ac:dyDescent="0.3">
      <c r="A104" s="5"/>
      <c r="B104" s="41" t="str">
        <f>IF($B$53="","",$B$53)</f>
        <v>Social and Community</v>
      </c>
      <c r="C104" s="57">
        <f>$K$82</f>
        <v>6468</v>
      </c>
      <c r="D104" s="42">
        <f>C104/$C$112</f>
        <v>0.75191815856777489</v>
      </c>
      <c r="E104" s="57">
        <f>SUMPRODUCT($O$71:$O$79,$H$71:$H$79,$K$71:$K$79)</f>
        <v>188160</v>
      </c>
      <c r="F104" s="42">
        <f>E104/$E$112</f>
        <v>0.58074074074074078</v>
      </c>
      <c r="G104" s="105">
        <f>(($D$96)/(1-$D$110)*D104)</f>
        <v>4537.0370370370365</v>
      </c>
      <c r="H104" s="105">
        <f>U81</f>
        <v>3840.0000000000036</v>
      </c>
      <c r="I104" s="105">
        <f>(($E$110-$H$112)/(1-$D$110)*D104)</f>
        <v>21777.777777777774</v>
      </c>
      <c r="J104" s="58">
        <f>E104+G104+H104+I104</f>
        <v>218314.8148148148</v>
      </c>
      <c r="K104" s="58">
        <f>C104</f>
        <v>6468</v>
      </c>
      <c r="L104" s="20">
        <v>1</v>
      </c>
      <c r="M104" s="59">
        <f>IFERROR((J104/K104)/L104,"0.00")</f>
        <v>33.753063514968275</v>
      </c>
      <c r="N104" s="60">
        <f>$E$53</f>
        <v>45.54</v>
      </c>
      <c r="O104" s="60">
        <f>N104-M104</f>
        <v>11.786936485031724</v>
      </c>
      <c r="Q104" s="106">
        <f>(E104/(E104+E106+E108))</f>
        <v>0.81327800829875518</v>
      </c>
    </row>
    <row r="105" spans="1:17" ht="5.0999999999999996" hidden="1" customHeight="1" thickBot="1" x14ac:dyDescent="0.35">
      <c r="A105" s="5"/>
      <c r="B105" s="6"/>
      <c r="C105" s="57"/>
      <c r="D105" s="42"/>
      <c r="E105" s="57"/>
      <c r="F105" s="43"/>
      <c r="G105" s="61"/>
      <c r="H105" s="61"/>
      <c r="I105" s="105">
        <f>(($E$110-$H$112)/(1-$D$110)*D105)</f>
        <v>0</v>
      </c>
      <c r="J105" s="6"/>
      <c r="K105" s="6"/>
      <c r="L105" s="20"/>
      <c r="M105" s="6"/>
      <c r="N105" s="6"/>
      <c r="O105" s="60" t="str">
        <f>IFERROR(IF(M105&gt;0,N105-M105,"N/A"),"")</f>
        <v>N/A</v>
      </c>
      <c r="Q105" s="106"/>
    </row>
    <row r="106" spans="1:17" hidden="1" x14ac:dyDescent="0.3">
      <c r="A106" s="5"/>
      <c r="B106" s="41" t="str">
        <f>IF($B$55="","",$B$55)</f>
        <v>Therapy</v>
      </c>
      <c r="C106" s="57">
        <f>$L$82</f>
        <v>660</v>
      </c>
      <c r="D106" s="42">
        <f>C106/$C$112</f>
        <v>7.6726342710997444E-2</v>
      </c>
      <c r="E106" s="57">
        <f>SUMPRODUCT($O$71:$O$79,$H$71:$H$79,$L$71:$L$79)</f>
        <v>43200</v>
      </c>
      <c r="F106" s="42">
        <f>E106/$E$112</f>
        <v>0.13333333333333333</v>
      </c>
      <c r="G106" s="57">
        <f>(($D$96)/(1-$D$110)*D106)</f>
        <v>462.96296296296293</v>
      </c>
      <c r="H106" s="57">
        <f>V81</f>
        <v>64800</v>
      </c>
      <c r="I106" s="105">
        <f>(($E$110-$H$112)/(1-$D$110)*D106)</f>
        <v>2222.2222222222222</v>
      </c>
      <c r="J106" s="58">
        <f>E106+G106+H106+I106</f>
        <v>110685.18518518518</v>
      </c>
      <c r="K106" s="58">
        <f>C106</f>
        <v>660</v>
      </c>
      <c r="L106" s="20">
        <v>1</v>
      </c>
      <c r="M106" s="59">
        <f>IFERROR((J106/K106)/L106,"0.00")</f>
        <v>167.70482603815935</v>
      </c>
      <c r="N106" s="60">
        <f>$E$55</f>
        <v>175.57</v>
      </c>
      <c r="O106" s="60">
        <f>N106-M106</f>
        <v>7.8651739618406395</v>
      </c>
      <c r="Q106" s="106">
        <f>(E106/(E104+E106+E108))</f>
        <v>0.18672199170124482</v>
      </c>
    </row>
    <row r="107" spans="1:17" ht="5.0999999999999996" hidden="1" customHeight="1" thickBot="1" x14ac:dyDescent="0.35">
      <c r="A107" s="5"/>
      <c r="B107" s="6"/>
      <c r="C107" s="57"/>
      <c r="D107" s="42"/>
      <c r="E107" s="57"/>
      <c r="F107" s="43"/>
      <c r="G107" s="61"/>
      <c r="H107" s="61"/>
      <c r="I107" s="61"/>
      <c r="J107" s="6"/>
      <c r="K107" s="6"/>
      <c r="L107" s="20"/>
      <c r="M107" s="6"/>
      <c r="N107" s="6"/>
      <c r="O107" s="60" t="str">
        <f>IFERROR(IF(M107&gt;0,N107-M107,"N/A"),"")</f>
        <v>N/A</v>
      </c>
      <c r="Q107" s="106"/>
    </row>
    <row r="108" spans="1:17" hidden="1" x14ac:dyDescent="0.3">
      <c r="A108" s="5"/>
      <c r="B108" s="41" t="str">
        <f>IF($H$94="","",$H$94)</f>
        <v/>
      </c>
      <c r="C108" s="57">
        <f>$M$82</f>
        <v>0</v>
      </c>
      <c r="D108" s="42">
        <f>C108/$C$112</f>
        <v>0</v>
      </c>
      <c r="E108" s="57">
        <f>SUMPRODUCT($O$71:$O$79,$H$71:$H$79,$M$71:$M$79)</f>
        <v>0</v>
      </c>
      <c r="F108" s="42">
        <f>E108/$E$112</f>
        <v>0</v>
      </c>
      <c r="G108" s="57">
        <f>(($D$96)/(1-$D$110)*D108)</f>
        <v>0</v>
      </c>
      <c r="H108" s="57">
        <f>W81</f>
        <v>0</v>
      </c>
      <c r="I108" s="105">
        <f>(($E$110-$H$112)/(1-$D$110)*D108)</f>
        <v>0</v>
      </c>
      <c r="J108" s="58">
        <f>E108+G108+H108+I108</f>
        <v>0</v>
      </c>
      <c r="K108" s="58">
        <f>C108</f>
        <v>0</v>
      </c>
      <c r="L108" s="20">
        <v>1</v>
      </c>
      <c r="M108" s="60">
        <f>IFERROR((J108/K108)/L108,$Q$108)</f>
        <v>0</v>
      </c>
      <c r="N108" s="60">
        <f>$E$57</f>
        <v>0</v>
      </c>
      <c r="O108" s="60">
        <f>N108-M108</f>
        <v>0</v>
      </c>
      <c r="P108" s="60"/>
      <c r="Q108" s="106">
        <f>1-Q104-Q106</f>
        <v>0</v>
      </c>
    </row>
    <row r="109" spans="1:17" ht="5.0999999999999996" hidden="1" customHeight="1" x14ac:dyDescent="0.3">
      <c r="A109" s="5"/>
      <c r="B109" s="6"/>
      <c r="C109" s="57"/>
      <c r="D109" s="42"/>
      <c r="E109" s="57"/>
      <c r="F109" s="43"/>
      <c r="G109" s="61"/>
      <c r="H109" s="61"/>
      <c r="I109" s="61"/>
      <c r="J109" s="6"/>
      <c r="K109" s="20"/>
      <c r="L109" s="6"/>
      <c r="M109" s="6"/>
      <c r="N109" s="6"/>
      <c r="O109" s="60" t="str">
        <f>IFERROR(IF(M109&gt;0,N109-M109,"N/A"),"")</f>
        <v>N/A</v>
      </c>
    </row>
    <row r="110" spans="1:17" hidden="1" x14ac:dyDescent="0.3">
      <c r="A110" s="5"/>
      <c r="B110" s="6" t="s">
        <v>21</v>
      </c>
      <c r="C110" s="57">
        <f>N82</f>
        <v>1474</v>
      </c>
      <c r="D110" s="42">
        <f>C110/$C$112</f>
        <v>0.17135549872122763</v>
      </c>
      <c r="E110" s="57">
        <f>SUMPRODUCT($O$71:$O$79,$H$71:$H$79,N71:N79)</f>
        <v>92640</v>
      </c>
      <c r="F110" s="42">
        <f>E110/$E$112</f>
        <v>0.28592592592592592</v>
      </c>
      <c r="G110" s="62"/>
      <c r="H110" s="62"/>
      <c r="I110" s="62"/>
      <c r="J110" s="62"/>
      <c r="K110" s="62"/>
      <c r="L110" s="62"/>
      <c r="M110" s="62"/>
      <c r="N110" s="62"/>
      <c r="O110" s="62"/>
    </row>
    <row r="111" spans="1:17" hidden="1" x14ac:dyDescent="0.3">
      <c r="A111" s="5"/>
      <c r="B111" s="6"/>
      <c r="C111" s="6"/>
      <c r="D111" s="6"/>
      <c r="E111" s="6"/>
      <c r="F111" s="6"/>
      <c r="G111" s="6"/>
      <c r="H111" s="6"/>
      <c r="I111" s="6"/>
      <c r="J111" s="6"/>
      <c r="K111" s="6"/>
      <c r="L111" s="6"/>
      <c r="M111" s="6"/>
      <c r="N111" s="6"/>
    </row>
    <row r="112" spans="1:17" ht="14.25" hidden="1" thickBot="1" x14ac:dyDescent="0.35">
      <c r="A112" s="63"/>
      <c r="B112" s="64" t="s">
        <v>24</v>
      </c>
      <c r="C112" s="65">
        <f>SUM(C104:C110)</f>
        <v>8602</v>
      </c>
      <c r="D112" s="65"/>
      <c r="E112" s="65">
        <f>SUM(E104:E110)</f>
        <v>324000</v>
      </c>
      <c r="F112" s="65"/>
      <c r="G112" s="65">
        <f>SUM(G104:G110)</f>
        <v>4999.9999999999991</v>
      </c>
      <c r="H112" s="65">
        <f>SUM(H104:H110)</f>
        <v>68640</v>
      </c>
      <c r="I112" s="65">
        <f>SUM(I104:I110)</f>
        <v>23999.999999999996</v>
      </c>
      <c r="J112" s="65">
        <f>SUM(J104:J110)</f>
        <v>329000</v>
      </c>
      <c r="K112" s="65"/>
      <c r="L112" s="65"/>
      <c r="M112" s="65">
        <f>M104+M106+M108</f>
        <v>201.45788955312764</v>
      </c>
      <c r="N112" s="65">
        <f>N104+N106+N108</f>
        <v>221.10999999999999</v>
      </c>
      <c r="O112" s="65">
        <f>O104+O106+O108</f>
        <v>19.652110446872364</v>
      </c>
      <c r="P112" s="9"/>
    </row>
    <row r="113" spans="2:16" hidden="1" x14ac:dyDescent="0.3">
      <c r="O113" s="4"/>
      <c r="P113" s="4"/>
    </row>
    <row r="114" spans="2:16" hidden="1" x14ac:dyDescent="0.3">
      <c r="G114" s="116">
        <f>D96</f>
        <v>5000</v>
      </c>
      <c r="H114" s="117">
        <f>U81+V81+W81</f>
        <v>68640</v>
      </c>
      <c r="J114" s="116">
        <f>D96+P82</f>
        <v>329000</v>
      </c>
      <c r="O114" s="4"/>
      <c r="P114" s="4"/>
    </row>
    <row r="115" spans="2:16" hidden="1" x14ac:dyDescent="0.3">
      <c r="B115" s="97"/>
      <c r="C115" s="98" t="s">
        <v>72</v>
      </c>
      <c r="D115" s="98" t="s">
        <v>11</v>
      </c>
      <c r="G115" s="117">
        <f>G112-G114</f>
        <v>0</v>
      </c>
      <c r="H115" s="117">
        <f>H112-H114</f>
        <v>0</v>
      </c>
      <c r="J115" s="117">
        <f>J112-J114</f>
        <v>0</v>
      </c>
      <c r="O115" s="4"/>
      <c r="P115" s="4"/>
    </row>
    <row r="116" spans="2:16" hidden="1" x14ac:dyDescent="0.3">
      <c r="B116" s="97"/>
      <c r="C116" s="98">
        <f>C117</f>
        <v>45.54</v>
      </c>
      <c r="D116" s="98"/>
      <c r="J116" s="104"/>
      <c r="O116" s="4"/>
      <c r="P116" s="4"/>
    </row>
    <row r="117" spans="2:16" hidden="1" x14ac:dyDescent="0.3">
      <c r="B117" s="99" t="str">
        <f>B104</f>
        <v>Social and Community</v>
      </c>
      <c r="C117" s="99">
        <f>N104</f>
        <v>45.54</v>
      </c>
      <c r="D117" s="99">
        <f>M104</f>
        <v>33.753063514968275</v>
      </c>
      <c r="O117" s="4"/>
    </row>
    <row r="118" spans="2:16" hidden="1" x14ac:dyDescent="0.3">
      <c r="B118" s="97"/>
      <c r="C118" s="97">
        <f>C117</f>
        <v>45.54</v>
      </c>
      <c r="D118" s="99"/>
      <c r="N118" s="104"/>
      <c r="O118" s="4"/>
    </row>
    <row r="119" spans="2:16" hidden="1" x14ac:dyDescent="0.3">
      <c r="B119" s="97"/>
      <c r="C119" s="97">
        <f>C120</f>
        <v>175.57</v>
      </c>
      <c r="D119" s="99"/>
      <c r="N119" s="104"/>
      <c r="O119" s="4"/>
    </row>
    <row r="120" spans="2:16" hidden="1" x14ac:dyDescent="0.3">
      <c r="B120" s="99" t="str">
        <f>B106</f>
        <v>Therapy</v>
      </c>
      <c r="C120" s="99">
        <f>N106</f>
        <v>175.57</v>
      </c>
      <c r="D120" s="99">
        <f>M106</f>
        <v>167.70482603815935</v>
      </c>
    </row>
    <row r="121" spans="2:16" hidden="1" x14ac:dyDescent="0.3">
      <c r="B121" s="97"/>
      <c r="C121" s="97">
        <f>C120</f>
        <v>175.57</v>
      </c>
      <c r="D121" s="99"/>
      <c r="L121" s="104"/>
    </row>
    <row r="122" spans="2:16" hidden="1" x14ac:dyDescent="0.3">
      <c r="B122" s="97"/>
      <c r="C122" s="97">
        <f>C123</f>
        <v>0</v>
      </c>
      <c r="D122" s="99"/>
      <c r="L122" s="115"/>
    </row>
    <row r="123" spans="2:16" hidden="1" x14ac:dyDescent="0.3">
      <c r="B123" s="99" t="str">
        <f>B108</f>
        <v/>
      </c>
      <c r="C123" s="99">
        <f>N108</f>
        <v>0</v>
      </c>
      <c r="D123" s="99">
        <f>M108</f>
        <v>0</v>
      </c>
      <c r="L123" s="104"/>
    </row>
    <row r="124" spans="2:16" hidden="1" x14ac:dyDescent="0.3">
      <c r="B124" s="97"/>
      <c r="C124" s="97">
        <f>C123</f>
        <v>0</v>
      </c>
      <c r="D124" s="99"/>
      <c r="L124" s="104"/>
    </row>
    <row r="125" spans="2:16" hidden="1" x14ac:dyDescent="0.3">
      <c r="B125" s="97"/>
      <c r="C125" s="97">
        <f>C126</f>
        <v>0</v>
      </c>
      <c r="D125" s="99"/>
    </row>
    <row r="126" spans="2:16" hidden="1" x14ac:dyDescent="0.3">
      <c r="B126" s="97"/>
      <c r="C126" s="97"/>
      <c r="D126" s="99"/>
    </row>
    <row r="127" spans="2:16" hidden="1" x14ac:dyDescent="0.3">
      <c r="B127" s="97"/>
      <c r="C127" s="97"/>
      <c r="D127" s="99"/>
    </row>
    <row r="128" spans="2:16" hidden="1" x14ac:dyDescent="0.3">
      <c r="B128" s="97"/>
      <c r="C128" s="97"/>
      <c r="D128" s="99"/>
    </row>
    <row r="129" spans="2:4" hidden="1" x14ac:dyDescent="0.3">
      <c r="B129" s="97"/>
      <c r="C129" s="97"/>
      <c r="D129" s="99"/>
    </row>
    <row r="130" spans="2:4" hidden="1" x14ac:dyDescent="0.3">
      <c r="B130" s="97"/>
      <c r="C130" s="97"/>
      <c r="D130" s="99"/>
    </row>
    <row r="131" spans="2:4" hidden="1" x14ac:dyDescent="0.3"/>
    <row r="132" spans="2:4" hidden="1" x14ac:dyDescent="0.3"/>
  </sheetData>
  <sheetProtection sheet="1" selectLockedCells="1"/>
  <mergeCells count="25">
    <mergeCell ref="Q68:T68"/>
    <mergeCell ref="U68:X68"/>
    <mergeCell ref="H62:I68"/>
    <mergeCell ref="K62:N63"/>
    <mergeCell ref="B69:C69"/>
    <mergeCell ref="D69:E69"/>
    <mergeCell ref="F69:G69"/>
    <mergeCell ref="H69:I69"/>
    <mergeCell ref="K68:N68"/>
    <mergeCell ref="B101:B102"/>
    <mergeCell ref="C101:D101"/>
    <mergeCell ref="E101:F101"/>
    <mergeCell ref="B6:G8"/>
    <mergeCell ref="B13:N14"/>
    <mergeCell ref="B17:N18"/>
    <mergeCell ref="B50:C51"/>
    <mergeCell ref="E50:F51"/>
    <mergeCell ref="B53:C53"/>
    <mergeCell ref="B55:C55"/>
    <mergeCell ref="B57:C57"/>
    <mergeCell ref="K61:L61"/>
    <mergeCell ref="B87:D88"/>
    <mergeCell ref="B62:C68"/>
    <mergeCell ref="D62:E68"/>
    <mergeCell ref="F62:G68"/>
  </mergeCells>
  <conditionalFormatting sqref="C73">
    <cfRule type="expression" dxfId="5" priority="27">
      <formula>",."""""</formula>
    </cfRule>
  </conditionalFormatting>
  <conditionalFormatting sqref="N71">
    <cfRule type="cellIs" dxfId="4" priority="17" operator="lessThan">
      <formula>-0.000001</formula>
    </cfRule>
  </conditionalFormatting>
  <conditionalFormatting sqref="N73">
    <cfRule type="cellIs" dxfId="3" priority="8" operator="lessThan">
      <formula>-0.000001</formula>
    </cfRule>
  </conditionalFormatting>
  <conditionalFormatting sqref="N79">
    <cfRule type="cellIs" dxfId="2" priority="4" operator="lessThan">
      <formula>-0.000001</formula>
    </cfRule>
  </conditionalFormatting>
  <conditionalFormatting sqref="N75">
    <cfRule type="cellIs" dxfId="1" priority="6" operator="lessThan">
      <formula>-0.000001</formula>
    </cfRule>
  </conditionalFormatting>
  <conditionalFormatting sqref="N77">
    <cfRule type="cellIs" dxfId="0" priority="5" operator="lessThan">
      <formula>-0.000001</formula>
    </cfRule>
  </conditionalFormatting>
  <dataValidations count="1">
    <dataValidation type="custom" errorStyle="warning" allowBlank="1" showInputMessage="1" showErrorMessage="1" errorTitle="Negative Number" error="You have entered in more than 100%. Please review the % fields." sqref="N71 N77 N73 N75 N79" xr:uid="{D81F1BB7-F375-4487-8106-7F7102323DE5}">
      <formula1>N71&gt;0.00001</formula1>
    </dataValidation>
  </dataValidations>
  <pageMargins left="0.7" right="0.7" top="0.75" bottom="0.75" header="0.3" footer="0.3"/>
  <pageSetup paperSize="9" scale="48" orientation="portrait" r:id="rId1"/>
  <colBreaks count="1" manualBreakCount="1">
    <brk id="18" max="50" man="1"/>
  </colBreaks>
  <ignoredErrors>
    <ignoredError sqref="O105:O108" formula="1"/>
    <ignoredError sqref="F73:F75" unlockedFormula="1"/>
  </ignoredErrors>
  <drawing r:id="rId2"/>
  <extLst>
    <ext xmlns:x14="http://schemas.microsoft.com/office/spreadsheetml/2009/9/main" uri="{78C0D931-6437-407d-A8EE-F0AAD7539E65}">
      <x14:conditionalFormattings>
        <x14:conditionalFormatting xmlns:xm="http://schemas.microsoft.com/office/excel/2006/main">
          <x14:cfRule type="iconSet" priority="3" id="{A8C5DCCB-0438-4284-8EB9-4B9EE54269BF}">
            <x14:iconSet iconSet="3Symbols2" custom="1">
              <x14:cfvo type="percent">
                <xm:f>0</xm:f>
              </x14:cfvo>
              <x14:cfvo type="num">
                <xm:f>-100000000000</xm:f>
              </x14:cfvo>
              <x14:cfvo type="num">
                <xm:f>0</xm:f>
              </x14:cfvo>
              <x14:cfIcon iconSet="3Symbols2" iconId="0"/>
              <x14:cfIcon iconSet="3Symbols2" iconId="0"/>
              <x14:cfIcon iconSet="3Symbols2" iconId="2"/>
            </x14:iconSet>
          </x14:cfRule>
          <xm:sqref>L33</xm:sqref>
        </x14:conditionalFormatting>
        <x14:conditionalFormatting xmlns:xm="http://schemas.microsoft.com/office/excel/2006/main">
          <x14:cfRule type="iconSet" priority="2" id="{0747FA22-AE85-437B-9795-0379DBC44BB2}">
            <x14:iconSet iconSet="3Symbols2" custom="1">
              <x14:cfvo type="percent">
                <xm:f>0</xm:f>
              </x14:cfvo>
              <x14:cfvo type="num">
                <xm:f>-100000000000</xm:f>
              </x14:cfvo>
              <x14:cfvo type="num">
                <xm:f>0</xm:f>
              </x14:cfvo>
              <x14:cfIcon iconSet="3Symbols2" iconId="0"/>
              <x14:cfIcon iconSet="3Symbols2" iconId="0"/>
              <x14:cfIcon iconSet="3Symbols2" iconId="2"/>
            </x14:iconSet>
          </x14:cfRule>
          <xm:sqref>L34</xm:sqref>
        </x14:conditionalFormatting>
        <x14:conditionalFormatting xmlns:xm="http://schemas.microsoft.com/office/excel/2006/main">
          <x14:cfRule type="iconSet" priority="1" id="{69378BD2-2347-420A-B28E-0743D3602297}">
            <x14:iconSet iconSet="3Symbols2" custom="1">
              <x14:cfvo type="percent">
                <xm:f>0</xm:f>
              </x14:cfvo>
              <x14:cfvo type="num">
                <xm:f>-100000000000</xm:f>
              </x14:cfvo>
              <x14:cfvo type="num">
                <xm:f>0</xm:f>
              </x14:cfvo>
              <x14:cfIcon iconSet="3Symbols2" iconId="0"/>
              <x14:cfIcon iconSet="3Symbols2" iconId="0"/>
              <x14:cfIcon iconSet="3Symbols2" iconId="2"/>
            </x14:iconSet>
          </x14:cfRule>
          <xm:sqref>L35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Briana Jolly</dc:creator>
  <cp:lastModifiedBy>Briana Jolly</cp:lastModifiedBy>
  <dcterms:created xsi:type="dcterms:W3CDTF">2018-06-05T05:53:49Z</dcterms:created>
  <dcterms:modified xsi:type="dcterms:W3CDTF">2018-06-15T05:58:58Z</dcterms:modified>
</cp:coreProperties>
</file>